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РАСКРЫТИЕ ИНФОРМАЦИИ 2023\Информация о фактически сложившихся ценах и объёмах потребления топлива1\"/>
    </mc:Choice>
  </mc:AlternateContent>
  <bookViews>
    <workbookView xWindow="0" yWindow="0" windowWidth="15570" windowHeight="7920" activeTab="4"/>
  </bookViews>
  <sheets>
    <sheet name="Инструкция" sheetId="1" r:id="rId1"/>
    <sheet name="Титульный" sheetId="2" r:id="rId2"/>
    <sheet name="Список территорий" sheetId="3" r:id="rId3"/>
    <sheet name="Список объектов" sheetId="4" r:id="rId4"/>
    <sheet name="Т" sheetId="5" r:id="rId5"/>
    <sheet name="Поставки топлива" sheetId="6" r:id="rId6"/>
    <sheet name="TECHSHEET" sheetId="7" state="hidden" r:id="rId7"/>
    <sheet name="TECH_HORISONTAL" sheetId="8" state="hidden" r:id="rId8"/>
    <sheet name="TECH_VERTICAL" sheetId="9" state="hidden" r:id="rId9"/>
    <sheet name="DICTIONARIES" sheetId="10" state="hidden" r:id="rId10"/>
    <sheet name="AUTHORIZATION" sheetId="11" state="hidden" r:id="rId11"/>
    <sheet name="REESTR_ORG" sheetId="12" state="hidden" r:id="rId12"/>
    <sheet name="REESTR_MO" sheetId="13" state="hidden" r:id="rId13"/>
    <sheet name="FILE_STORE_DATA" sheetId="14" state="hidden" r:id="rId14"/>
    <sheet name="EGR_BY_ORGN_DATA" sheetId="15" state="hidden" r:id="rId15"/>
    <sheet name="PLAN1X_LIST_ORG" sheetId="16" state="hidden" r:id="rId16"/>
    <sheet name="PLAN1X_LIST_SRC" sheetId="17" state="hidden" r:id="rId17"/>
    <sheet name="PLAN1X_LIST_SUBSIDIARY" sheetId="18" state="hidden" r:id="rId18"/>
    <sheet name="PLAN1X_LIST_OKOPF" sheetId="19" state="hidden" r:id="rId19"/>
    <sheet name="PLAN1X_FUEL_USAGE" sheetId="20" state="hidden" r:id="rId20"/>
    <sheet name="SUPPLY_PREV_DATA" sheetId="21" state="hidden" r:id="rId21"/>
    <sheet name="TPL_DISCIPLINE" sheetId="22" state="hidden" r:id="rId22"/>
    <sheet name="AC_ORG_DATA" sheetId="23" state="hidden" r:id="rId23"/>
    <sheet name="AC_AREA_DATA" sheetId="24" state="hidden" r:id="rId24"/>
    <sheet name="AC_SRC_DATA" sheetId="25" state="hidden" r:id="rId25"/>
    <sheet name="AC_FUEL_DATA" sheetId="26" state="hidden" r:id="rId26"/>
    <sheet name="AC_SUPPLY_DATA" sheetId="27" state="hidden" r:id="rId27"/>
    <sheet name="VLD_UNQ" sheetId="28" state="hidden" r:id="rId28"/>
  </sheets>
  <definedNames>
    <definedName name="AC_AREA_DATA_LGL_ID">AC_AREA_DATA!$B$3</definedName>
    <definedName name="AC_FUEL_DATA_LGL_ID">AC_FUEL_DATA!$B$3</definedName>
    <definedName name="AC_SRC_DATA_LGL_ID">AC_SRC_DATA!$B$3</definedName>
    <definedName name="AC_SUPPLY_DATA_LGL_ID">AC_SUPPLY_DATA!$B$3</definedName>
    <definedName name="ADD_HL_LIST_AREA_MARKER">'Список территорий'!$K$17</definedName>
    <definedName name="ADD_LIST_AREA_RANGE">TECH_HORISONTAL!$4:$4</definedName>
    <definedName name="ALLOW_FUEL_FROM_PREV_YEAR_ORG_LIST">DICTIONARIES!$C$3:$C$6</definedName>
    <definedName name="ATH_SCHEME">TECHSHEET!$O$3</definedName>
    <definedName name="AUTHORIZATION_RANGE">AUTHORIZATION!$A$2:$B$2</definedName>
    <definedName name="COA_SUPPLY_MAX_PRICE">DICTIONARIES!$C$7:$C$7</definedName>
    <definedName name="COA_VOLUME_VALIDATION">DICTIONARIES!$C$8:$C$8</definedName>
    <definedName name="COAL_GRADE_LIST">TECHSHEET!$I$20:$I$28</definedName>
    <definedName name="CONTACTS_MARKER">Титульный!$E$31</definedName>
    <definedName name="CURRENT_PERIOD">TECHSHEET!$K$5</definedName>
    <definedName name="CURRENT_PERIOD_GENETIVE">TECHSHEET!$K$8</definedName>
    <definedName name="DELETE_HL_LIST_AREA_COLUMN_MARKER">'Список территорий'!$E$14</definedName>
    <definedName name="DICTIONARY_DATA">DICTIONARIES!$B$3:$C$453</definedName>
    <definedName name="DICTIONARY_HEADER">DICTIONARIES!$A$1:$C$1</definedName>
    <definedName name="DIESEL_GRADE_LIST">TECHSHEET!$I$16:$I$19</definedName>
    <definedName name="DSL_SUPPLY_MAX_PRICE">DICTIONARIES!$C$9:$C$9</definedName>
    <definedName name="DSL_VOLUME_VALIDATION">DICTIONARIES!$C$10:$C$10</definedName>
    <definedName name="EXCLUDE_ORG_ILLEGALY">DICTIONARIES!$C$11:$C$16</definedName>
    <definedName name="EXCLUDE_ORG_LEGALY">DICTIONARIES!$C$17:$C$231</definedName>
    <definedName name="EXPORT_PRICE_DIESEL_5_APR">DICTIONARIES!$C$232:$C$232</definedName>
    <definedName name="EXPORT_PRICE_DIESEL_5_AUG">DICTIONARIES!$C$233:$C$233</definedName>
    <definedName name="EXPORT_PRICE_DIESEL_5_DEC">DICTIONARIES!$C$234:$C$234</definedName>
    <definedName name="EXPORT_PRICE_DIESEL_5_FEB">DICTIONARIES!$C$235:$C$235</definedName>
    <definedName name="EXPORT_PRICE_DIESEL_5_JAN">DICTIONARIES!$C$236:$C$236</definedName>
    <definedName name="EXPORT_PRICE_DIESEL_5_JUL">DICTIONARIES!$C$237:$C$237</definedName>
    <definedName name="EXPORT_PRICE_DIESEL_5_JUN">DICTIONARIES!$C$238:$C$238</definedName>
    <definedName name="EXPORT_PRICE_DIESEL_5_MAR">DICTIONARIES!$C$239:$C$239</definedName>
    <definedName name="EXPORT_PRICE_DIESEL_5_MAY">DICTIONARIES!$C$240:$C$240</definedName>
    <definedName name="EXPORT_PRICE_DIESEL_5_NOV">DICTIONARIES!$C$241:$C$241</definedName>
    <definedName name="EXPORT_PRICE_DIESEL_5_OCT">DICTIONARIES!$C$242:$C$242</definedName>
    <definedName name="EXPORT_PRICE_DIESEL_5_SEP">DICTIONARIES!$C$243:$C$243</definedName>
    <definedName name="FILE_STORE_DATA_RANGE">FILE_STORE_DATA!$B$2:$F$3</definedName>
    <definedName name="FUEL_DATA_ADD_HL_MARKER">Т!$G$92</definedName>
    <definedName name="FUEL_DATA_ADD_RANGE">TECH_HORISONTAL!$20:$55</definedName>
    <definedName name="FUEL_DATA_CALC_AREA">Т!$F$55:$GM$92</definedName>
    <definedName name="FUEL_DATA_CALC_USER_AREA">Т!$P$55:$GE$92</definedName>
    <definedName name="FUEL_DATA_COA_Q1_AREA">Т!$DG$55:$DG$92</definedName>
    <definedName name="FUEL_DATA_DELETE_HL_COLUMN_MARKER">Т!$E$54</definedName>
    <definedName name="FUEL_DATA_DSL_Q1_AREA">Т!$BG$55:$BG$92</definedName>
    <definedName name="FUEL_DATA_EE_PREVIOUS_RANGE">TECH_HORISONTAL!$S$58:$S$92</definedName>
    <definedName name="FUEL_DATA_EE_RANGE">TECH_HORISONTAL!$N$58:$N$92</definedName>
    <definedName name="FUEL_DATA_EMPTY_RANGE">TECH_HORISONTAL!$O$58:$O$92</definedName>
    <definedName name="FUEL_DATA_END_COLUMN_MARKER">Т!$GM$49</definedName>
    <definedName name="FUEL_DATA_GAS_PREVIOUS_RANGE">TECH_HORISONTAL!$Q$58:$Q$92</definedName>
    <definedName name="FUEL_DATA_GAS_RANGE">TECH_HORISONTAL!$L$58:$L$92</definedName>
    <definedName name="FUEL_DATA_GENERIC_PREVIOUS_RANGE">TECH_HORISONTAL!$R$58:$R$92</definedName>
    <definedName name="FUEL_DATA_GENERIC_RANGE">TECH_HORISONTAL!$M$58:$M$92</definedName>
    <definedName name="FUEL_DATA_HORISONTAL_AREA">Т!$F$54:$GM$54</definedName>
    <definedName name="FUEL_DATA_MST_Q1_AREA">Т!$CA$55:$CA$92</definedName>
    <definedName name="FUEL_DATA_NATURAL_GAS_PREVIOUS_RANGE">TECH_HORISONTAL!$P$58:$P$92</definedName>
    <definedName name="FUEL_DATA_NATURAL_GAS_RANGE">TECH_HORISONTAL!$K$58:$K$92</definedName>
    <definedName name="FUEL_DATA_NUM_COLUMN_MARKER">Т!$B$54</definedName>
    <definedName name="FUEL_DATA_Q1_SUM_AREA">Т!$GK$55:$GK$92</definedName>
    <definedName name="FUEL_DATA_Q2_SUM_AREA">Т!$GJ$55:$GJ$92</definedName>
    <definedName name="FUEL_DATA_Q3_SUM_AREA">Т!$GI$55:$GI$92</definedName>
    <definedName name="FUEL_DATA_Q4_SUM_AREA">Т!$GH$55:$GH$92</definedName>
    <definedName name="FUEL_SUPPLY_ADD_ORG_RANGE">TECH_HORISONTAL!$140:$141</definedName>
    <definedName name="FUEL_SUPPLY_ADD_SUPPLY_RANGE">TECH_HORISONTAL!$146:$161</definedName>
    <definedName name="FUEL_SUPPLY_COA_VLD_VLM_AREA">'Поставки топлива'!$DY$16:$DY$17</definedName>
    <definedName name="FUEL_SUPPLY_CONTRACT_DATE_AREA">'Поставки топлива'!$AR$16:$AR$17</definedName>
    <definedName name="FUEL_SUPPLY_CONTRACT_URL_AREA">'Поставки топлива'!$AS$16:$AS$17</definedName>
    <definedName name="FUEL_SUPPLY_COSTS_AREA">'Поставки топлива'!$CJ$16:$CK$17</definedName>
    <definedName name="FUEL_SUPPLY_DELIVERY_END_POINT_AREA">'Поставки топлива'!$BN$16:$BN$17</definedName>
    <definedName name="FUEL_SUPPLY_DELIVERY_METHOD_AREA">'Поставки топлива'!$CA$16:$CA$17</definedName>
    <definedName name="FUEL_SUPPLY_DELIVERY_SHOULDER_AREA">'Поставки топлива'!$BV$16:$BV$17</definedName>
    <definedName name="FUEL_SUPPLY_DELIVERY_START_POINT_AREA">'Поставки топлива'!$BL$16:$BL$17</definedName>
    <definedName name="FUEL_SUPPLY_DICTIONARY_LIST">DICTIONARIES!$B$3:$C$176</definedName>
    <definedName name="FUEL_SUPPLY_DSL_VLD_VLM_AREA">'Поставки топлива'!$DU$16:$DU$17</definedName>
    <definedName name="FUEL_SUPPLY_EXCHANGE_AREA">'Поставки топлива'!$BF$16:$BF$17</definedName>
    <definedName name="FUEL_SUPPLY_EXCISE_1_AREA">'Поставки топлива'!$CS$16:$CS$17</definedName>
    <definedName name="FUEL_SUPPLY_EXCISE_2_AREA">'Поставки топлива'!$CT$16:$CT$17</definedName>
    <definedName name="FUEL_SUPPLY_EXCISE_CRITERIA_AREA">'Поставки топлива'!$CS$16:$CT$17</definedName>
    <definedName name="FUEL_SUPPLY_EXCISE_DIESEL_5_EXPORT_PRICE_AREA">'Поставки топлива'!$DA$16:$DA$17</definedName>
    <definedName name="FUEL_SUPPLY_EXCISE_EXISTENCE_AREA">'Поставки топлива'!$CQ$16:$CQ$17</definedName>
    <definedName name="FUEL_SUPPLY_EXISTENCE_AREA">'Поставки топлива'!$AC$16:$AC$17</definedName>
    <definedName name="FUEL_SUPPLY_EXISTENCE_FIELDS">TECH_HORISONTAL!$AC$146:$AC$161</definedName>
    <definedName name="FUEL_SUPPLY_EXISTING_FUEL_USED_RANGE_MNTH_I">TECH_HORISONTAL!$AD$182:$DM$182</definedName>
    <definedName name="FUEL_SUPPLY_EXISTING_FUEL_USED_RANGE_MNTH_II">TECH_HORISONTAL!$AD$184:$DM$184</definedName>
    <definedName name="FUEL_SUPPLY_EXISTING_FUEL_USED_RANGE_MNTH_III">TECH_HORISONTAL!$AD$186:$DM$186</definedName>
    <definedName name="FUEL_SUPPLY_EXISTING_FUEL_USED_RANGE_MNTH_IV">TECH_HORISONTAL!$AD$188:$DM$188</definedName>
    <definedName name="FUEL_SUPPLY_EXISTING_FUEL_USED_RANGE_QRTR_I">TECH_HORISONTAL!$AD$181:$DM$181</definedName>
    <definedName name="FUEL_SUPPLY_EXISTING_FUEL_USED_RANGE_QRTR_II">TECH_HORISONTAL!$AD$183:$DM$183</definedName>
    <definedName name="FUEL_SUPPLY_EXISTING_FUEL_USED_RANGE_QRTR_III">TECH_HORISONTAL!$AD$185:$DM$185</definedName>
    <definedName name="FUEL_SUPPLY_EXISTING_FUEL_USED_RANGE_QRTR_IV">TECH_HORISONTAL!$AD$187:$DM$187</definedName>
    <definedName name="FUEL_SUPPLY_EXT_CONTRACT_DATE_AREA">'Поставки топлива'!$AU$16:$AU$17</definedName>
    <definedName name="FUEL_SUPPLY_EXT_CONTRACT_URL_AREA">'Поставки топлива'!$AV$16:$AV$17</definedName>
    <definedName name="FUEL_SUPPLY_FUEL_GRADE_AREA">'Поставки топлива'!$AA$16:$AA$17</definedName>
    <definedName name="FUEL_SUPPLY_FUEL_NOT_USED_RANGE_MNTH_I">TECH_HORISONTAL!$AD$164:$DM$164</definedName>
    <definedName name="FUEL_SUPPLY_FUEL_NOT_USED_RANGE_MNTH_II">TECH_HORISONTAL!$AD$166:$DM$166</definedName>
    <definedName name="FUEL_SUPPLY_FUEL_NOT_USED_RANGE_MNTH_III">TECH_HORISONTAL!$AD$168:$DM$168</definedName>
    <definedName name="FUEL_SUPPLY_FUEL_NOT_USED_RANGE_MNTH_IV">TECH_HORISONTAL!$AD$170:$DM$170</definedName>
    <definedName name="FUEL_SUPPLY_FUEL_NOT_USED_RANGE_QRTR_I">TECH_HORISONTAL!$AD$163:$DM$163</definedName>
    <definedName name="FUEL_SUPPLY_FUEL_NOT_USED_RANGE_QRTR_II">TECH_HORISONTAL!$AD$165:$DM$165</definedName>
    <definedName name="FUEL_SUPPLY_FUEL_NOT_USED_RANGE_QRTR_III">TECH_HORISONTAL!$AD$167:$DM$167</definedName>
    <definedName name="FUEL_SUPPLY_FUEL_NOT_USED_RANGE_QRTR_IV">TECH_HORISONTAL!$AD$169:$DM$169</definedName>
    <definedName name="FUEL_SUPPLY_FUEL_TYPE_AREA">'Поставки топлива'!$Z$16:$Z$17</definedName>
    <definedName name="FUEL_SUPPLY_FUEL_TYPE_FIELD">TECH_HORISONTAL!$Z$146</definedName>
    <definedName name="FUEL_SUPPLY_GOOD_RECIPIENT_AREA">'Поставки топлива'!$AJ$16:$AJ$17</definedName>
    <definedName name="FUEL_SUPPLY_GOOD_RECIPIENT_OGRN_AREA">'Поставки топлива'!$AM$16:$AM$17</definedName>
    <definedName name="FUEL_SUPPLY_HORISONTAL_AREA">'Поставки топлива'!$F$16:$EI$16</definedName>
    <definedName name="FUEL_SUPPLY_INCOTERMS_2020_AREA">'Поставки топлива'!$BD$16:$BD$17</definedName>
    <definedName name="FUEL_SUPPLY_INCOTERMS_2020_FIELDS">TECH_HORISONTAL!$BD$146:$BD$205</definedName>
    <definedName name="FUEL_SUPPLY_INVOICE_URL_AREA">'Поставки топлива'!$BB$16:$BB$17</definedName>
    <definedName name="FUEL_SUPPLY_MST_EXISTENCE_FIELDS">TECH_HORISONTAL!$CS$213:$CT$216</definedName>
    <definedName name="FUEL_SUPPLY_MST_EXISTS_MNTH_I">TECH_HORISONTAL!$CS$213:$DC$213</definedName>
    <definedName name="FUEL_SUPPLY_MST_EXISTS_MNTH_II">TECH_HORISONTAL!$CS$214:$DC$214</definedName>
    <definedName name="FUEL_SUPPLY_MST_EXISTS_MNTH_III">TECH_HORISONTAL!$CS$215:$DC$215</definedName>
    <definedName name="FUEL_SUPPLY_MST_EXISTS_MNTH_IV">TECH_HORISONTAL!$CS$216:$DC$216</definedName>
    <definedName name="FUEL_SUPPLY_MST_NOT_EXISTS_MNTH_I">TECH_HORISONTAL!$CS$208:$DC$208</definedName>
    <definedName name="FUEL_SUPPLY_MST_NOT_EXISTS_MNTH_II">TECH_HORISONTAL!$CS$209:$DC$209</definedName>
    <definedName name="FUEL_SUPPLY_MST_NOT_EXISTS_MNTH_III">TECH_HORISONTAL!$CS$210:$DC$210</definedName>
    <definedName name="FUEL_SUPPLY_MST_NOT_EXISTS_MNTH_IV">TECH_HORISONTAL!$CS$211:$DC$211</definedName>
    <definedName name="FUEL_SUPPLY_MST_VLD_VLM_AREA">'Поставки топлива'!$DQ$16:$DQ$17</definedName>
    <definedName name="FUEL_SUPPLY_NOTE_AREA">'Поставки топлива'!$EI$16:$EI$17</definedName>
    <definedName name="FUEL_SUPPLY_NUMERIC_AREA_1">'Поставки топлива'!$CC$16:$CK$17</definedName>
    <definedName name="FUEL_SUPPLY_NUMERIC_AREA_2">'Поставки топлива'!$DE$16:$DM$17</definedName>
    <definedName name="FUEL_SUPPLY_OBJECT_RANGE">'Поставки топлива'!$K$16:$K$17</definedName>
    <definedName name="FUEL_SUPPLY_OCN_AREA">'Поставки топлива'!$BH$16:$BH$17</definedName>
    <definedName name="FUEL_SUPPLY_ORG_ADD_HL">'Поставки топлива'!$K$17</definedName>
    <definedName name="FUEL_SUPPLY_ORG_AREA">'Поставки топлива'!$G$16:$L$17</definedName>
    <definedName name="FUEL_SUPPLY_ORG_DELETE_COLUMN">'Поставки топлива'!$E$12</definedName>
    <definedName name="FUEL_SUPPLY_ORG_NUM_COLUMN">'Поставки топлива'!$F$12</definedName>
    <definedName name="FUEL_SUPPLY_PERIOD_AREA">'Поставки топлива'!$AB$16:$AB$17</definedName>
    <definedName name="FUEL_SUPPLY_PREV_PRD_RESERVES_AREA">'Поставки топлива'!$DI$16:$DI$17</definedName>
    <definedName name="FUEL_SUPPLY_PRICE_AREA">'Поставки топлива'!$CC$16:$CC$17</definedName>
    <definedName name="FUEL_SUPPLY_PRODUCT_SUPPLIER_AREA">'Поставки топлива'!$AD$16:$AD$17</definedName>
    <definedName name="FUEL_SUPPLY_PRODUCT_SUPPLIER_OGRN_AREA">'Поставки топлива'!$AG$16:$AG$17</definedName>
    <definedName name="FUEL_SUPPLY_PURCHASE_COST_AREA">'Поставки топлива'!$CJ$16:$CJ$17</definedName>
    <definedName name="FUEL_SUPPLY_PURCHASE_REG_NUMBER_AREA">'Поставки топлива'!$AY$16:$AY$17</definedName>
    <definedName name="FUEL_SUPPLY_PURCHASE_URL_AREA">'Поставки топлива'!$AX$16:$AX$17</definedName>
    <definedName name="FUEL_SUPPLY_PURE_FUEL_PRICE_AREA">'Поставки топлива'!$CG$16:$CG$17</definedName>
    <definedName name="FUEL_SUPPLY_REMAIN_VLM_AREA">'Поставки топлива'!$DM$16:$DM$17</definedName>
    <definedName name="FUEL_SUPPLY_RQT_AREA">'Поставки топлива'!$F$16:$CB$17</definedName>
    <definedName name="FUEL_SUPPLY_SDM_AREA">'Поставки топлива'!$AW$16:$AW$17</definedName>
    <definedName name="FUEL_SUPPLY_SHIPPING_DATE_AREA">'Поставки топлива'!$AZ$16:$AZ$17</definedName>
    <definedName name="FUEL_SUPPLY_SUPPLIER_DETERMINING_METHOD_FIELDS">TECH_HORISONTAL!$AW$146:$AW$205</definedName>
    <definedName name="FUEL_SUPPLY_SUPPLY_DELETE_COLUMN">'Поставки топлива'!$X$12</definedName>
    <definedName name="FUEL_SUPPLY_SUPPLY_EXISTS_RANGE_MNTH_I">TECH_HORISONTAL!$AD$173:$DM$173</definedName>
    <definedName name="FUEL_SUPPLY_SUPPLY_EXISTS_RANGE_MNTH_II">TECH_HORISONTAL!$AD$175:$DM$175</definedName>
    <definedName name="FUEL_SUPPLY_SUPPLY_EXISTS_RANGE_MNTH_III">TECH_HORISONTAL!$AD$177:$DM$177</definedName>
    <definedName name="FUEL_SUPPLY_SUPPLY_EXISTS_RANGE_MNTH_IV">TECH_HORISONTAL!$AD$179:$DM$179</definedName>
    <definedName name="FUEL_SUPPLY_SUPPLY_EXISTS_RANGE_QRTR_I">TECH_HORISONTAL!$AD$172:$DM$172</definedName>
    <definedName name="FUEL_SUPPLY_SUPPLY_EXISTS_RANGE_QRTR_II">TECH_HORISONTAL!$AD$174:$DM$174</definedName>
    <definedName name="FUEL_SUPPLY_SUPPLY_EXISTS_RANGE_QRTR_III">TECH_HORISONTAL!$AD$176:$DM$176</definedName>
    <definedName name="FUEL_SUPPLY_SUPPLY_EXISTS_RANGE_QRTR_IV">TECH_HORISONTAL!$AD$178:$DM$178</definedName>
    <definedName name="FUEL_SUPPLY_SUPPLY_NUM_COLUMN">'Поставки топлива'!$Y$12</definedName>
    <definedName name="FUEL_SUPPLY_TAX_AREA">'Поставки топлива'!$M$16:$M$17</definedName>
    <definedName name="FUEL_SUPPLY_TOTAL_VLM_AREA">'Поставки топлива'!$DK$16:$DK$17</definedName>
    <definedName name="FUEL_SUPPLY_USED_VLM_AREA">'Поставки топлива'!$DL$16:$DL$17</definedName>
    <definedName name="FUEL_SUPPLY_USED_VLM_TTL_AREA">'Поставки топлива'!$DE$16:$DE$17</definedName>
    <definedName name="FUEL_USAGE_DATA">PLAN1X_FUEL_USAGE!$B$3:$G$4</definedName>
    <definedName name="FUEL_USAGE_HEADER">PLAN1X_FUEL_USAGE!$A$1:$G$1</definedName>
    <definedName name="GEO_BASE_REGION">TECHSHEET!$C$87</definedName>
    <definedName name="HEAT_MAX_PRICE_NO_TR_COAA">DICTIONARIES!$C$244:$C$244</definedName>
    <definedName name="HEAT_MAX_PRICE_NO_TR_COAB">DICTIONARIES!$C$245:$C$245</definedName>
    <definedName name="HEAT_MAX_PRICE_NO_TR_COAC">DICTIONARIES!$C$246:$C$246</definedName>
    <definedName name="HEAT_MAX_PRICE_NO_TR_COAF">DICTIONARIES!$C$247:$C$247</definedName>
    <definedName name="HEAT_MAX_PRICE_NO_TR_COAG">DICTIONARIES!$C$248:$C$248</definedName>
    <definedName name="HEAT_MAX_PRICE_NO_TR_COALF">DICTIONARIES!$C$249:$C$249</definedName>
    <definedName name="HEAT_MAX_PRICE_NO_TR_COAS">DICTIONARIES!$C$250:$C$250</definedName>
    <definedName name="HEAT_MAX_PRICE_NO_TR_COASC">DICTIONARIES!$C$251:$C$251</definedName>
    <definedName name="HEAT_MAX_PRICE_NO_TR_COAWC">DICTIONARIES!$C$252:$C$252</definedName>
    <definedName name="HEAT_MAX_PRICE_NO_TR_CWD">DICTIONARIES!$C$253:$C$253</definedName>
    <definedName name="HEAT_MAX_PRICE_NO_TR_DSG">DICTIONARIES!$C$254:$C$254</definedName>
    <definedName name="HEAT_MAX_PRICE_NO_TR_DSLA">DICTIONARIES!$C$255:$C$255</definedName>
    <definedName name="HEAT_MAX_PRICE_NO_TR_DSLO">DICTIONARIES!$C$256:$C$256</definedName>
    <definedName name="HEAT_MAX_PRICE_NO_TR_DSLS">DICTIONARIES!$C$257:$C$257</definedName>
    <definedName name="HEAT_MAX_PRICE_NO_TR_DSLW">DICTIONARIES!$C$258:$C$258</definedName>
    <definedName name="HEAT_MAX_PRICE_NO_TR_ENR">DICTIONARIES!$C$259:$C$259</definedName>
    <definedName name="HEAT_MAX_PRICE_NO_TR_GBL">DICTIONARIES!$C$260:$C$260</definedName>
    <definedName name="HEAT_MAX_PRICE_NO_TR_GCK">DICTIONARIES!$C$261:$C$261</definedName>
    <definedName name="HEAT_MAX_PRICE_NO_TR_GCN">DICTIONARIES!$C$262:$C$262</definedName>
    <definedName name="HEAT_MAX_PRICE_NO_TR_GOA">DICTIONARIES!$C$263:$C$263</definedName>
    <definedName name="HEAT_MAX_PRICE_NO_TR_LNG">DICTIONARIES!$C$264:$C$264</definedName>
    <definedName name="HEAT_MAX_PRICE_NO_TR_MSTF12">DICTIONARIES!$C$265:$C$265</definedName>
    <definedName name="HEAT_MAX_PRICE_NO_TR_MSTF5">DICTIONARIES!$C$266:$C$266</definedName>
    <definedName name="HEAT_MAX_PRICE_NO_TR_MSTM100">DICTIONARIES!$C$267:$C$267</definedName>
    <definedName name="HEAT_MAX_PRICE_NO_TR_MSTM200">DICTIONARIES!$C$268:$C$268</definedName>
    <definedName name="HEAT_MAX_PRICE_NO_TR_MSTM40">DICTIONARIES!$C$269:$C$269</definedName>
    <definedName name="HEAT_MAX_PRICE_NO_TR_MSTT">DICTIONARIES!$C$270:$C$270</definedName>
    <definedName name="HEAT_MAX_PRICE_NO_TR_NGC">DICTIONARIES!$C$271:$C$271</definedName>
    <definedName name="HEAT_MAX_PRICE_NO_TR_NGL">DICTIONARIES!$C$272:$C$272</definedName>
    <definedName name="HEAT_MAX_PRICE_NO_TR_NGU">DICTIONARIES!$C$273:$C$273</definedName>
    <definedName name="HEAT_MAX_PRICE_NO_TR_OIL">DICTIONARIES!$C$274:$C$274</definedName>
    <definedName name="HEAT_MAX_PRICE_NO_TR_PEA">DICTIONARIES!$C$275:$C$275</definedName>
    <definedName name="HEAT_MAX_PRICE_NO_TR_PLT">DICTIONARIES!$C$276:$C$276</definedName>
    <definedName name="HEAT_MAX_PRICE_NO_TR_PWR">DICTIONARIES!$C$277:$C$277</definedName>
    <definedName name="HEAT_MAX_PRICE_NO_TR_SAW">DICTIONARIES!$C$278:$C$278</definedName>
    <definedName name="HEAT_MAX_PRICE_NO_TR_SHL">DICTIONARIES!$C$279:$C$279</definedName>
    <definedName name="HEAT_MAX_PRICE_NO_TR_STF">DICTIONARIES!$C$280:$C$280</definedName>
    <definedName name="HEAT_MAX_PRICE_NO_TR_WDS">DICTIONARIES!$C$281:$C$281</definedName>
    <definedName name="HEAT_MAX_PRICE_TR_COAA">DICTIONARIES!$C$282:$C$282</definedName>
    <definedName name="HEAT_MAX_PRICE_TR_COAB">DICTIONARIES!$C$283:$C$283</definedName>
    <definedName name="HEAT_MAX_PRICE_TR_COAC">DICTIONARIES!$C$284:$C$284</definedName>
    <definedName name="HEAT_MAX_PRICE_TR_COAF">DICTIONARIES!$C$285:$C$285</definedName>
    <definedName name="HEAT_MAX_PRICE_TR_COAG">DICTIONARIES!$C$286:$C$286</definedName>
    <definedName name="HEAT_MAX_PRICE_TR_COALF">DICTIONARIES!$C$287:$C$287</definedName>
    <definedName name="HEAT_MAX_PRICE_TR_COAS">DICTIONARIES!$C$288:$C$288</definedName>
    <definedName name="HEAT_MAX_PRICE_TR_COASC">DICTIONARIES!$C$289:$C$289</definedName>
    <definedName name="HEAT_MAX_PRICE_TR_COAWC">DICTIONARIES!$C$290:$C$290</definedName>
    <definedName name="HEAT_MAX_PRICE_TR_CWD">DICTIONARIES!$C$291:$C$291</definedName>
    <definedName name="HEAT_MAX_PRICE_TR_DSG">DICTIONARIES!$C$292:$C$292</definedName>
    <definedName name="HEAT_MAX_PRICE_TR_DSLA">DICTIONARIES!$C$293:$C$293</definedName>
    <definedName name="HEAT_MAX_PRICE_TR_DSLO">DICTIONARIES!$C$294:$C$294</definedName>
    <definedName name="HEAT_MAX_PRICE_TR_DSLS">DICTIONARIES!$C$295:$C$295</definedName>
    <definedName name="HEAT_MAX_PRICE_TR_DSLW">DICTIONARIES!$C$296:$C$296</definedName>
    <definedName name="HEAT_MAX_PRICE_TR_ENR">DICTIONARIES!$C$297:$C$297</definedName>
    <definedName name="HEAT_MAX_PRICE_TR_GBL">DICTIONARIES!$C$298:$C$298</definedName>
    <definedName name="HEAT_MAX_PRICE_TR_GCK">DICTIONARIES!$C$299:$C$299</definedName>
    <definedName name="HEAT_MAX_PRICE_TR_GCN">DICTIONARIES!$C$300:$C$300</definedName>
    <definedName name="HEAT_MAX_PRICE_TR_GOA">DICTIONARIES!$C$301:$C$301</definedName>
    <definedName name="HEAT_MAX_PRICE_TR_LNG">DICTIONARIES!$C$302:$C$302</definedName>
    <definedName name="HEAT_MAX_PRICE_TR_MSTF12">DICTIONARIES!$C$303:$C$303</definedName>
    <definedName name="HEAT_MAX_PRICE_TR_MSTF5">DICTIONARIES!$C$304:$C$304</definedName>
    <definedName name="HEAT_MAX_PRICE_TR_MSTM100">DICTIONARIES!$C$305:$C$305</definedName>
    <definedName name="HEAT_MAX_PRICE_TR_MSTM200">DICTIONARIES!$C$306:$C$306</definedName>
    <definedName name="HEAT_MAX_PRICE_TR_MSTM40">DICTIONARIES!$C$307:$C$307</definedName>
    <definedName name="HEAT_MAX_PRICE_TR_MSTT">DICTIONARIES!$C$308:$C$308</definedName>
    <definedName name="HEAT_MAX_PRICE_TR_NGC">DICTIONARIES!$C$309:$C$309</definedName>
    <definedName name="HEAT_MAX_PRICE_TR_NGL">DICTIONARIES!$C$310:$C$310</definedName>
    <definedName name="HEAT_MAX_PRICE_TR_NGU">DICTIONARIES!$C$311:$C$311</definedName>
    <definedName name="HEAT_MAX_PRICE_TR_OIL">DICTIONARIES!$C$312:$C$312</definedName>
    <definedName name="HEAT_MAX_PRICE_TR_PEA">DICTIONARIES!$C$313:$C$313</definedName>
    <definedName name="HEAT_MAX_PRICE_TR_PLT">DICTIONARIES!$C$314:$C$314</definedName>
    <definedName name="HEAT_MAX_PRICE_TR_PWR">DICTIONARIES!$C$315:$C$315</definedName>
    <definedName name="HEAT_MAX_PRICE_TR_SAW">DICTIONARIES!$C$316:$C$316</definedName>
    <definedName name="HEAT_MAX_PRICE_TR_SHL">DICTIONARIES!$C$317:$C$317</definedName>
    <definedName name="HEAT_MAX_PRICE_TR_STF">DICTIONARIES!$C$318:$C$318</definedName>
    <definedName name="HEAT_MAX_PRICE_TR_WDS">DICTIONARIES!$C$319:$C$319</definedName>
    <definedName name="HEAT_MIN_PRICE_NO_TR_COAA">DICTIONARIES!$C$320:$C$320</definedName>
    <definedName name="HEAT_MIN_PRICE_NO_TR_COAB">DICTIONARIES!$C$321:$C$321</definedName>
    <definedName name="HEAT_MIN_PRICE_NO_TR_COAC">DICTIONARIES!$C$322:$C$322</definedName>
    <definedName name="HEAT_MIN_PRICE_NO_TR_COAF">DICTIONARIES!$C$323:$C$323</definedName>
    <definedName name="HEAT_MIN_PRICE_NO_TR_COAG">DICTIONARIES!$C$324:$C$324</definedName>
    <definedName name="HEAT_MIN_PRICE_NO_TR_COALF">DICTIONARIES!$C$325:$C$325</definedName>
    <definedName name="HEAT_MIN_PRICE_NO_TR_COAS">DICTIONARIES!$C$326:$C$326</definedName>
    <definedName name="HEAT_MIN_PRICE_NO_TR_COASC">DICTIONARIES!$C$327:$C$327</definedName>
    <definedName name="HEAT_MIN_PRICE_NO_TR_COAWC">DICTIONARIES!$C$328:$C$328</definedName>
    <definedName name="HEAT_MIN_PRICE_NO_TR_CWD">DICTIONARIES!$C$329:$C$329</definedName>
    <definedName name="HEAT_MIN_PRICE_NO_TR_DSG">DICTIONARIES!$C$330:$C$330</definedName>
    <definedName name="HEAT_MIN_PRICE_NO_TR_DSLA">DICTIONARIES!$C$331:$C$331</definedName>
    <definedName name="HEAT_MIN_PRICE_NO_TR_DSLO">DICTIONARIES!$C$332:$C$332</definedName>
    <definedName name="HEAT_MIN_PRICE_NO_TR_DSLS">DICTIONARIES!$C$333:$C$333</definedName>
    <definedName name="HEAT_MIN_PRICE_NO_TR_DSLW">DICTIONARIES!$C$334:$C$334</definedName>
    <definedName name="HEAT_MIN_PRICE_NO_TR_ENR">DICTIONARIES!$C$335:$C$335</definedName>
    <definedName name="HEAT_MIN_PRICE_NO_TR_GBL">DICTIONARIES!$C$336:$C$336</definedName>
    <definedName name="HEAT_MIN_PRICE_NO_TR_GCK">DICTIONARIES!$C$337:$C$337</definedName>
    <definedName name="HEAT_MIN_PRICE_NO_TR_GCN">DICTIONARIES!$C$338:$C$338</definedName>
    <definedName name="HEAT_MIN_PRICE_NO_TR_GOA">DICTIONARIES!$C$339:$C$339</definedName>
    <definedName name="HEAT_MIN_PRICE_NO_TR_LNG">DICTIONARIES!$C$340:$C$340</definedName>
    <definedName name="HEAT_MIN_PRICE_NO_TR_MSTF12">DICTIONARIES!$C$341:$C$341</definedName>
    <definedName name="HEAT_MIN_PRICE_NO_TR_MSTF5">DICTIONARIES!$C$342:$C$342</definedName>
    <definedName name="HEAT_MIN_PRICE_NO_TR_MSTM100">DICTIONARIES!$C$343:$C$343</definedName>
    <definedName name="HEAT_MIN_PRICE_NO_TR_MSTM200">DICTIONARIES!$C$344:$C$344</definedName>
    <definedName name="HEAT_MIN_PRICE_NO_TR_MSTM40">DICTIONARIES!$C$345:$C$345</definedName>
    <definedName name="HEAT_MIN_PRICE_NO_TR_MSTT">DICTIONARIES!$C$346:$C$346</definedName>
    <definedName name="HEAT_MIN_PRICE_NO_TR_NGC">DICTIONARIES!$C$347:$C$347</definedName>
    <definedName name="HEAT_MIN_PRICE_NO_TR_NGL">DICTIONARIES!$C$348:$C$348</definedName>
    <definedName name="HEAT_MIN_PRICE_NO_TR_NGU">DICTIONARIES!$C$349:$C$349</definedName>
    <definedName name="HEAT_MIN_PRICE_NO_TR_OIL">DICTIONARIES!$C$350:$C$350</definedName>
    <definedName name="HEAT_MIN_PRICE_NO_TR_PEA">DICTIONARIES!$C$351:$C$351</definedName>
    <definedName name="HEAT_MIN_PRICE_NO_TR_PLT">DICTIONARIES!$C$352:$C$352</definedName>
    <definedName name="HEAT_MIN_PRICE_NO_TR_PWR">DICTIONARIES!$C$353:$C$353</definedName>
    <definedName name="HEAT_MIN_PRICE_NO_TR_SAW">DICTIONARIES!$C$354:$C$354</definedName>
    <definedName name="HEAT_MIN_PRICE_NO_TR_SHL">DICTIONARIES!$C$355:$C$355</definedName>
    <definedName name="HEAT_MIN_PRICE_NO_TR_STF">DICTIONARIES!$C$356:$C$356</definedName>
    <definedName name="HEAT_MIN_PRICE_NO_TR_WDS">DICTIONARIES!$C$357:$C$357</definedName>
    <definedName name="HEAT_MIN_PRICE_TR_COAA">DICTIONARIES!$C$358:$C$358</definedName>
    <definedName name="HEAT_MIN_PRICE_TR_COAB">DICTIONARIES!$C$359:$C$359</definedName>
    <definedName name="HEAT_MIN_PRICE_TR_COAC">DICTIONARIES!$C$360:$C$360</definedName>
    <definedName name="HEAT_MIN_PRICE_TR_COAF">DICTIONARIES!$C$361:$C$361</definedName>
    <definedName name="HEAT_MIN_PRICE_TR_COAG">DICTIONARIES!$C$362:$C$362</definedName>
    <definedName name="HEAT_MIN_PRICE_TR_COALF">DICTIONARIES!$C$363:$C$363</definedName>
    <definedName name="HEAT_MIN_PRICE_TR_COAS">DICTIONARIES!$C$364:$C$364</definedName>
    <definedName name="HEAT_MIN_PRICE_TR_COASC">DICTIONARIES!$C$365:$C$365</definedName>
    <definedName name="HEAT_MIN_PRICE_TR_COAWC">DICTIONARIES!$C$366:$C$366</definedName>
    <definedName name="HEAT_MIN_PRICE_TR_CWD">DICTIONARIES!$C$367:$C$367</definedName>
    <definedName name="HEAT_MIN_PRICE_TR_DSG">DICTIONARIES!$C$368:$C$368</definedName>
    <definedName name="HEAT_MIN_PRICE_TR_DSLA">DICTIONARIES!$C$369:$C$369</definedName>
    <definedName name="HEAT_MIN_PRICE_TR_DSLO">DICTIONARIES!$C$370:$C$370</definedName>
    <definedName name="HEAT_MIN_PRICE_TR_DSLS">DICTIONARIES!$C$371:$C$371</definedName>
    <definedName name="HEAT_MIN_PRICE_TR_DSLW">DICTIONARIES!$C$372:$C$372</definedName>
    <definedName name="HEAT_MIN_PRICE_TR_ENR">DICTIONARIES!$C$373:$C$373</definedName>
    <definedName name="HEAT_MIN_PRICE_TR_GBL">DICTIONARIES!$C$374:$C$374</definedName>
    <definedName name="HEAT_MIN_PRICE_TR_GCK">DICTIONARIES!$C$375:$C$375</definedName>
    <definedName name="HEAT_MIN_PRICE_TR_GCN">DICTIONARIES!$C$376:$C$376</definedName>
    <definedName name="HEAT_MIN_PRICE_TR_GOA">DICTIONARIES!$C$377:$C$377</definedName>
    <definedName name="HEAT_MIN_PRICE_TR_LNG">DICTIONARIES!$C$378:$C$378</definedName>
    <definedName name="HEAT_MIN_PRICE_TR_MSTF12">DICTIONARIES!$C$379:$C$379</definedName>
    <definedName name="HEAT_MIN_PRICE_TR_MSTF5">DICTIONARIES!$C$380:$C$380</definedName>
    <definedName name="HEAT_MIN_PRICE_TR_MSTM100">DICTIONARIES!$C$381:$C$381</definedName>
    <definedName name="HEAT_MIN_PRICE_TR_MSTM200">DICTIONARIES!$C$382:$C$382</definedName>
    <definedName name="HEAT_MIN_PRICE_TR_MSTM40">DICTIONARIES!$C$383:$C$383</definedName>
    <definedName name="HEAT_MIN_PRICE_TR_MSTT">DICTIONARIES!$C$384:$C$384</definedName>
    <definedName name="HEAT_MIN_PRICE_TR_NGC">DICTIONARIES!$C$385:$C$385</definedName>
    <definedName name="HEAT_MIN_PRICE_TR_NGL">DICTIONARIES!$C$386:$C$386</definedName>
    <definedName name="HEAT_MIN_PRICE_TR_NGU">DICTIONARIES!$C$387:$C$387</definedName>
    <definedName name="HEAT_MIN_PRICE_TR_OIL">DICTIONARIES!$C$388:$C$388</definedName>
    <definedName name="HEAT_MIN_PRICE_TR_PEA">DICTIONARIES!$C$389:$C$389</definedName>
    <definedName name="HEAT_MIN_PRICE_TR_PLT">DICTIONARIES!$C$390:$C$390</definedName>
    <definedName name="HEAT_MIN_PRICE_TR_PWR">DICTIONARIES!$C$391:$C$391</definedName>
    <definedName name="HEAT_MIN_PRICE_TR_SAW">DICTIONARIES!$C$392:$C$392</definedName>
    <definedName name="HEAT_MIN_PRICE_TR_SHL">DICTIONARIES!$C$393:$C$393</definedName>
    <definedName name="HEAT_MIN_PRICE_TR_STF">DICTIONARIES!$C$394:$C$394</definedName>
    <definedName name="HEAT_MIN_PRICE_TR_WDS">DICTIONARIES!$C$395:$C$395</definedName>
    <definedName name="HEAT_PRODUCTION_TYPE_LIST">TECHSHEET!$E$2:$E$4</definedName>
    <definedName name="HEAT_TARIFF_OPTIONS_DATA_COLUMN_MARKER">'Список территорий'!$AC$12</definedName>
    <definedName name="HEAT_VD_COMPONENTS">TECHSHEET!$E$7:$E$9</definedName>
    <definedName name="INCOTERMS_2020_TERMS">TECHSHEET!$K$14:$K$24</definedName>
    <definedName name="INN">Титульный!$H$15</definedName>
    <definedName name="IpGeoBaseRegions">TECHSHEET!$C$1:$C$86</definedName>
    <definedName name="KPP">Титульный!$H$16</definedName>
    <definedName name="KPP_SERVICE_FIELD">Титульный!$K$16</definedName>
    <definedName name="LA_DIFF_FUEL_URL_RANGE">'Список территорий'!$CA$15:$CA$17</definedName>
    <definedName name="LA_MO_RANGE">'Список территорий'!$S$15:$S$17</definedName>
    <definedName name="LA_MO_TYPE_RANGE">'Список территорий'!$U$15:$U$17</definedName>
    <definedName name="LA_MR_RANGE">'Список территорий'!$R$15:$R$17</definedName>
    <definedName name="LA_OBJECTS_RANGE">'Список территорий'!$N$15:$N$17</definedName>
    <definedName name="LA_OKTMO_RANGE">'Список территорий'!$T$15:$T$17</definedName>
    <definedName name="LA_STATUS_RANGE">'Список территорий'!$P$15:$P$17</definedName>
    <definedName name="LA_SUBSIDIARY_RANGE">'Список территорий'!$K$15:$K$17</definedName>
    <definedName name="LA_TAX_RANGE">'Список территорий'!$M$15:$M$17</definedName>
    <definedName name="LA_TRANSFER_AGENTS_RANGE">'Список территорий'!$AC$15:$AC$17</definedName>
    <definedName name="LA_VDET_RANGE">'Список территорий'!$L$15:$L$17</definedName>
    <definedName name="LastUpdateDate_MO">Титульный!$E$39</definedName>
    <definedName name="LastUpdateDate_ORG">Титульный!$E$38</definedName>
    <definedName name="LastUpdateDate_SMR_DATA">Титульный!$E$42:$H$42</definedName>
    <definedName name="LastUpdateDate_SRC">Титульный!$E$40</definedName>
    <definedName name="LastUpdateDate_WTQ1X_DATA">Титульный!$E$41:$H$41</definedName>
    <definedName name="LIST_AREA_CALC_AREA">'Список территорий'!$F$15:$CB$17</definedName>
    <definedName name="LIST_AREA_DATA_BY_W1X_TOPL_DATA">AC_AREA_DATA!$B$3:$L$3</definedName>
    <definedName name="LIST_AREA_DATA_BY_W1X_TOPL_HEADER">AC_AREA_DATA!$A$1:$L$1</definedName>
    <definedName name="LIST_AREA_HORISONTAL_AREA">'Список территорий'!$F$15:$CF$15</definedName>
    <definedName name="LIST_AREA_ORG_DATA_AREA">'Список территорий'!$F$15:$M$17</definedName>
    <definedName name="LIST_AREA_ORG_HEADER_AREA">'Список территорий'!$F$1:$M$1</definedName>
    <definedName name="LIST_AREA_VLD_MARKERS">'Список территорий'!$F$9:$CF$9</definedName>
    <definedName name="LIST_FUEL_DATA_BY_W1X_TOPL_DATA">AC_FUEL_DATA!$B$3:$AN$5</definedName>
    <definedName name="LIST_FUEL_DATA_BY_W1X_TOPL_HEADER">AC_FUEL_DATA!$A$1:$AN$1</definedName>
    <definedName name="LIST_MR_MO_OKTMO">REESTR_MO!$A$2:$D$106</definedName>
    <definedName name="LIST_OKOPF_DATA">PLAN1X_LIST_OKOPF!$B$3:$B$97</definedName>
    <definedName name="LIST_OKOPF_HEADER">PLAN1X_LIST_OKOPF!$A$1:$B$1</definedName>
    <definedName name="LIST_ORG_HEAT_DATA">REESTR_ORG!$BJ$3:$CA$125</definedName>
    <definedName name="LIST_ORG_HEAT_HEADER">REESTR_ORG!$BI$1:$CA$1</definedName>
    <definedName name="LIST_ORGS_DATA_BY_W1X_TOPL_DATA">AC_ORG_DATA!$B$3:$M$110</definedName>
    <definedName name="LIST_ORGS_DATA_BY_W1X_TOPL_HEADER">AC_ORG_DATA!$A$1:$M$1</definedName>
    <definedName name="LIST_SRC_ADD_HL_MARKER">'Список объектов'!$K$21</definedName>
    <definedName name="LIST_SRC_ADD_OBJECT_RANGE">TECH_HORISONTAL!$A$13:$IV$13</definedName>
    <definedName name="LIST_SRC_ADD_RANGE">TECH_HORISONTAL!$A$8:$IV$9</definedName>
    <definedName name="LIST_SRC_CALC_AREA">'Список объектов'!$AA$15:$CC$21</definedName>
    <definedName name="LIST_SRC_DELETE_HL_COLUMN_MARKER">'Список объектов'!$E$14</definedName>
    <definedName name="LIST_SRC_FUEL_LIST_AREA">'Список объектов'!$BO$15:$BO$21</definedName>
    <definedName name="LIST_SRC_HEAT_DATA">PLAN1X_LIST_SRC!$B$3:$AF$5</definedName>
    <definedName name="LIST_SRC_HEAT_HEADER">PLAN1X_LIST_SRC!$A$1:$AF$1</definedName>
    <definedName name="LIST_SRC_HORISONTAL_AREA">'Список объектов'!$F$15:$CD$15</definedName>
    <definedName name="LIST_SRC_NUM_COLUMN_MARKER">'Список объектов'!$F$15</definedName>
    <definedName name="LIST_SRC_OBJECT_COUNT_RANGE">'Список объектов'!$Q$15:$Q$21</definedName>
    <definedName name="LIST_SRC_OBJECT_DELETE_HL_COLUMN_MARKER">'Список объектов'!$AA$12</definedName>
    <definedName name="LIST_SRC_OBJECT_NAME_RANGE">'Список объектов'!$AC$15:$AC$21</definedName>
    <definedName name="LIST_SRC_OBJECT_NUM_COLUMN_MARKER">'Список объектов'!$AB$15</definedName>
    <definedName name="LIST_SRC_VLD_MARKERS">'Список объектов'!$F$9:$CE$9</definedName>
    <definedName name="LIST_SRCS_DATA_BY_W1X_TOPL_DATA">AC_SRC_DATA!$B$3:$AB$5</definedName>
    <definedName name="LIST_SRCS_DATA_BY_W1X_TOPL_HEADER">AC_SRC_DATA!$A$1:$AB$1</definedName>
    <definedName name="LIST_SUBSIDIARY_DATA">PLAN1X_LIST_SUBSIDIARY!$B$3:$B$5</definedName>
    <definedName name="LIST_SUBSIDIARY_HEADER">PLAN1X_LIST_SUBSIDIARY!$A$1:$B$1</definedName>
    <definedName name="LIST_SUPPLY_DATA_BY_W1X_TOPL_DATA">AC_SUPPLY_DATA!$B$2:$BI$3</definedName>
    <definedName name="LIST_SUPPLY_DATA_BY_W1X_TOPL_HEADER">AC_SUPPLY_DATA!$A$1:$BI$1</definedName>
    <definedName name="LOGIN">TECHSHEET!$O$1</definedName>
    <definedName name="MASUT_GRADE_LIST">TECHSHEET!$I$10:$I$15</definedName>
    <definedName name="MO_END_DATE">TECHSHEET!$M$20</definedName>
    <definedName name="MO_LIST_1">REESTR_MO!$B$2:$B$9</definedName>
    <definedName name="MO_LIST_10">REESTR_MO!$B$42:$B$50</definedName>
    <definedName name="MO_LIST_11">REESTR_MO!$B$51:$B$51</definedName>
    <definedName name="MO_LIST_12">REESTR_MO!$B$52:$B$63</definedName>
    <definedName name="MO_LIST_13">REESTR_MO!$B$64:$B$64</definedName>
    <definedName name="MO_LIST_14">REESTR_MO!$B$65:$B$65</definedName>
    <definedName name="MO_LIST_15">REESTR_MO!$B$66:$B$66</definedName>
    <definedName name="MO_LIST_16">REESTR_MO!$B$67:$B$75</definedName>
    <definedName name="MO_LIST_17">REESTR_MO!$B$76:$B$76</definedName>
    <definedName name="MO_LIST_18">REESTR_MO!$B$77:$B$90</definedName>
    <definedName name="MO_LIST_19">REESTR_MO!$B$91:$B$91</definedName>
    <definedName name="MO_LIST_2">REESTR_MO!$B$10:$B$16</definedName>
    <definedName name="MO_LIST_20">REESTR_MO!$B$92:$B$92</definedName>
    <definedName name="MO_LIST_21">REESTR_MO!$B$93:$B$105</definedName>
    <definedName name="MO_LIST_22">REESTR_MO!$B$106:$B$106</definedName>
    <definedName name="MO_LIST_3">REESTR_MO!$B$17:$B$17</definedName>
    <definedName name="MO_LIST_4">REESTR_MO!$B$18:$B$28</definedName>
    <definedName name="MO_LIST_5">REESTR_MO!$B$29:$B$29</definedName>
    <definedName name="MO_LIST_6">REESTR_MO!$B$30:$B$30</definedName>
    <definedName name="MO_LIST_7">REESTR_MO!$B$31:$B$31</definedName>
    <definedName name="MO_LIST_8">REESTR_MO!$B$32:$B$40</definedName>
    <definedName name="MO_LIST_9">REESTR_MO!$B$41:$B$41</definedName>
    <definedName name="MO_START_DATE">TECHSHEET!$M$19</definedName>
    <definedName name="MR_LIST">REESTR_MO!$E$2:$E$23</definedName>
    <definedName name="MST_SUPPLY_MAX_PRICE">DICTIONARIES!$C$396:$C$396</definedName>
    <definedName name="MST_VOLUME_VALIDATION">DICTIONARIES!$C$397:$C$397</definedName>
    <definedName name="NDS">TECHSHEET!$M$2</definedName>
    <definedName name="NUM_LIST_AREA_COLUMN_MARKER">'Список территорий'!$F$15</definedName>
    <definedName name="OBFUSCATED_PASSWORD">TECHSHEET!$O$6</definedName>
    <definedName name="OGRN">Титульный!$H$17</definedName>
    <definedName name="OGRN_SERVICE_FIELD">Титульный!$O$17</definedName>
    <definedName name="OKTMO_VS_TYPE_LIST">REESTR_MO!$C$2:$D$106</definedName>
    <definedName name="OPF">Титульный!$H$18</definedName>
    <definedName name="ORG">Титульный!$H$13</definedName>
    <definedName name="ORG_DATA_AREA">Титульный!$H$13:$H$16</definedName>
    <definedName name="ORG_END_DATE">TECHSHEET!$M$12</definedName>
    <definedName name="ORG_START_DATE">TECHSHEET!$M$11</definedName>
    <definedName name="PASSWORD">TECHSHEET!$O$2</definedName>
    <definedName name="PERIOD">TECHSHEET!$K$2</definedName>
    <definedName name="PREVIOUS_PERIOD">TECHSHEET!$K$11</definedName>
    <definedName name="PREVIOUS_PERIOD_EXISTENCE">Титульный!$H$20</definedName>
    <definedName name="PURCHASE_MIN_PRICE">DICTIONARIES!$C$415:$C$415</definedName>
    <definedName name="PURCHASES_URL_LIST">DICTIONARIES!$C$398:$C$414</definedName>
    <definedName name="REGION">TECHSHEET!$A$1:$A$86</definedName>
    <definedName name="REGION_NAME">Титульный!$H$6</definedName>
    <definedName name="RETAIN_PASSWORD">TECHSHEET!$O$4</definedName>
    <definedName name="RST_ORG_ID">Титульный!$H$11</definedName>
    <definedName name="RST_SRC_SKIP_FILTER_BY_KPP">DICTIONARIES!$C$416:$C$416</definedName>
    <definedName name="SESSION_ID">TECHSHEET!$O$5</definedName>
    <definedName name="SUPPLIER_DETERMINING_METHOD_LIST">DICTIONARIES!$C$417:$C$453</definedName>
    <definedName name="SUPPLY_FACT">TECHSHEET!$I$31:$I$33</definedName>
    <definedName name="SUPPLY_FUEL_GRADES">TECHSHEET!$I$10:$I$28</definedName>
    <definedName name="SUPPLY_FUEL_TYPES">TECHSHEET!$I$2:$I$4</definedName>
    <definedName name="TITLE_CONTACTS">Титульный!$H$33:$H$36</definedName>
    <definedName name="TITLE_ORG_AREA">Титульный!$H$13:$H$17</definedName>
    <definedName name="TITLE_VLD_AREA">Титульный!$H$6:$H$36</definedName>
    <definedName name="TITLE_VLD_MARKERS">Титульный!$P$6:$P$36</definedName>
    <definedName name="TPL_CODE">Инструкция!$B$2:$G$2</definedName>
    <definedName name="TPL_DISCIPLINE_RANGE">TPL_DISCIPLINE!$A$2:$B$2</definedName>
    <definedName name="VDET_END_DATE">TECHSHEET!$M$16</definedName>
    <definedName name="VDET_LIST">TECHSHEET!$E$12:$E$24</definedName>
    <definedName name="VDET_START_DATE">TECHSHEET!$M$15</definedName>
    <definedName name="VERSION">Инструкция!$B$3:$G$3</definedName>
    <definedName name="WTQX_LGL_ID">Титульный!$H$22</definedName>
    <definedName name="YES_NO">TECHSHEET!$G$2:$G$3</definedName>
  </definedNames>
  <calcPr calcId="152511"/>
</workbook>
</file>

<file path=xl/calcChain.xml><?xml version="1.0" encoding="utf-8"?>
<calcChain xmlns="http://schemas.openxmlformats.org/spreadsheetml/2006/main">
  <c r="DA216" i="8" l="1"/>
  <c r="CZ216" i="8" s="1"/>
  <c r="CW216" i="8" s="1"/>
  <c r="CV216" i="8" s="1"/>
  <c r="CX216" i="8"/>
  <c r="DA215" i="8"/>
  <c r="CZ215" i="8" s="1"/>
  <c r="CW215" i="8" s="1"/>
  <c r="CV215" i="8" s="1"/>
  <c r="CX215" i="8"/>
  <c r="DA214" i="8"/>
  <c r="CZ214" i="8" s="1"/>
  <c r="CX214" i="8"/>
  <c r="CW214" i="8" s="1"/>
  <c r="CV214" i="8" s="1"/>
  <c r="DA213" i="8"/>
  <c r="CZ213" i="8" s="1"/>
  <c r="CW213" i="8" s="1"/>
  <c r="CV213" i="8" s="1"/>
  <c r="CX213" i="8"/>
  <c r="DE205" i="8"/>
  <c r="DL205" i="8" s="1"/>
  <c r="CJ205" i="8"/>
  <c r="CG205" i="8"/>
  <c r="CF205" i="8"/>
  <c r="CD205" i="8"/>
  <c r="CK205" i="8" s="1"/>
  <c r="AP205" i="8"/>
  <c r="DE204" i="8"/>
  <c r="DL204" i="8" s="1"/>
  <c r="CK204" i="8"/>
  <c r="CJ204" i="8"/>
  <c r="CG204" i="8"/>
  <c r="CF204" i="8"/>
  <c r="CD204" i="8"/>
  <c r="CH204" i="8" s="1"/>
  <c r="AP204" i="8"/>
  <c r="DE203" i="8"/>
  <c r="DL203" i="8" s="1"/>
  <c r="CJ203" i="8"/>
  <c r="CJ202" i="8" s="1"/>
  <c r="CG203" i="8"/>
  <c r="CF203" i="8"/>
  <c r="CH203" i="8" s="1"/>
  <c r="CD203" i="8"/>
  <c r="CK203" i="8" s="1"/>
  <c r="AP203" i="8"/>
  <c r="DO202" i="8"/>
  <c r="DG202" i="8"/>
  <c r="DF202" i="8"/>
  <c r="CI202" i="8"/>
  <c r="DJ202" i="8" s="1"/>
  <c r="CH202" i="8"/>
  <c r="CF202" i="8"/>
  <c r="CD202" i="8"/>
  <c r="CC202" i="8"/>
  <c r="AC202" i="8"/>
  <c r="DE201" i="8"/>
  <c r="DL201" i="8" s="1"/>
  <c r="CJ201" i="8"/>
  <c r="CG201" i="8"/>
  <c r="CF201" i="8"/>
  <c r="CD201" i="8"/>
  <c r="CK201" i="8" s="1"/>
  <c r="AP201" i="8"/>
  <c r="DL200" i="8"/>
  <c r="DE200" i="8"/>
  <c r="DE198" i="8" s="1"/>
  <c r="CK200" i="8"/>
  <c r="CJ200" i="8"/>
  <c r="CJ198" i="8" s="1"/>
  <c r="CH200" i="8"/>
  <c r="CG200" i="8"/>
  <c r="CF200" i="8"/>
  <c r="CD200" i="8"/>
  <c r="AP200" i="8"/>
  <c r="DE199" i="8"/>
  <c r="DL199" i="8" s="1"/>
  <c r="DL198" i="8" s="1"/>
  <c r="CJ199" i="8"/>
  <c r="CG199" i="8"/>
  <c r="CF199" i="8"/>
  <c r="CD199" i="8"/>
  <c r="CK199" i="8" s="1"/>
  <c r="AP199" i="8"/>
  <c r="DO198" i="8"/>
  <c r="DJ198" i="8"/>
  <c r="DG198" i="8"/>
  <c r="DF198" i="8"/>
  <c r="CI198" i="8"/>
  <c r="CH198" i="8"/>
  <c r="CG198" i="8"/>
  <c r="CF198" i="8"/>
  <c r="CE198" i="8"/>
  <c r="CD198" i="8"/>
  <c r="CC198" i="8"/>
  <c r="AC198" i="8"/>
  <c r="DE197" i="8"/>
  <c r="DE194" i="8" s="1"/>
  <c r="CK197" i="8"/>
  <c r="CJ197" i="8"/>
  <c r="CG197" i="8"/>
  <c r="CF197" i="8"/>
  <c r="CD197" i="8"/>
  <c r="CH197" i="8" s="1"/>
  <c r="AP197" i="8"/>
  <c r="DE196" i="8"/>
  <c r="DL196" i="8" s="1"/>
  <c r="CJ196" i="8"/>
  <c r="CJ194" i="8" s="1"/>
  <c r="CG196" i="8"/>
  <c r="CF196" i="8"/>
  <c r="CD196" i="8"/>
  <c r="CK196" i="8" s="1"/>
  <c r="AP196" i="8"/>
  <c r="DL195" i="8"/>
  <c r="DE195" i="8"/>
  <c r="CJ195" i="8"/>
  <c r="CG195" i="8"/>
  <c r="CF195" i="8"/>
  <c r="CD195" i="8"/>
  <c r="CK195" i="8" s="1"/>
  <c r="CK194" i="8" s="1"/>
  <c r="AP195" i="8"/>
  <c r="DO194" i="8"/>
  <c r="DJ194" i="8"/>
  <c r="DG194" i="8"/>
  <c r="DF194" i="8"/>
  <c r="CI194" i="8"/>
  <c r="CH194" i="8"/>
  <c r="CG194" i="8"/>
  <c r="CF194" i="8"/>
  <c r="CE194" i="8"/>
  <c r="CD194" i="8"/>
  <c r="CC194" i="8"/>
  <c r="AC194" i="8"/>
  <c r="DE193" i="8"/>
  <c r="DL193" i="8" s="1"/>
  <c r="CK193" i="8"/>
  <c r="CJ193" i="8"/>
  <c r="CH193" i="8"/>
  <c r="CG193" i="8"/>
  <c r="CF193" i="8"/>
  <c r="CD193" i="8"/>
  <c r="AP193" i="8"/>
  <c r="DE192" i="8"/>
  <c r="DL192" i="8" s="1"/>
  <c r="CJ192" i="8"/>
  <c r="CG192" i="8"/>
  <c r="CF192" i="8"/>
  <c r="CD192" i="8"/>
  <c r="CK192" i="8" s="1"/>
  <c r="AP192" i="8"/>
  <c r="DL191" i="8"/>
  <c r="DE191" i="8"/>
  <c r="CK191" i="8"/>
  <c r="CK190" i="8" s="1"/>
  <c r="CJ191" i="8"/>
  <c r="CG191" i="8"/>
  <c r="CF191" i="8"/>
  <c r="CD191" i="8"/>
  <c r="CH191" i="8" s="1"/>
  <c r="AP191" i="8"/>
  <c r="DO190" i="8"/>
  <c r="DJ190" i="8"/>
  <c r="DK190" i="8" s="1"/>
  <c r="DG190" i="8"/>
  <c r="DF190" i="8"/>
  <c r="CJ190" i="8"/>
  <c r="CI190" i="8"/>
  <c r="CH190" i="8" s="1"/>
  <c r="AC190" i="8"/>
  <c r="DE188" i="8"/>
  <c r="DL188" i="8" s="1"/>
  <c r="AP188" i="8"/>
  <c r="AP187" i="8"/>
  <c r="DL186" i="8"/>
  <c r="DE186" i="8"/>
  <c r="AP186" i="8"/>
  <c r="AP185" i="8"/>
  <c r="DL184" i="8"/>
  <c r="DE184" i="8"/>
  <c r="AP184" i="8"/>
  <c r="AP183" i="8"/>
  <c r="DE182" i="8"/>
  <c r="DL182" i="8" s="1"/>
  <c r="AP182" i="8"/>
  <c r="AP181" i="8"/>
  <c r="DE179" i="8"/>
  <c r="DL179" i="8" s="1"/>
  <c r="CK179" i="8"/>
  <c r="CJ179" i="8"/>
  <c r="CH179" i="8"/>
  <c r="CG179" i="8"/>
  <c r="CF179" i="8"/>
  <c r="CD179" i="8"/>
  <c r="AP179" i="8"/>
  <c r="DE177" i="8"/>
  <c r="DL177" i="8" s="1"/>
  <c r="CJ177" i="8"/>
  <c r="CG177" i="8"/>
  <c r="CF177" i="8"/>
  <c r="CD177" i="8"/>
  <c r="CK177" i="8" s="1"/>
  <c r="AP177" i="8"/>
  <c r="DL175" i="8"/>
  <c r="DE175" i="8"/>
  <c r="CK175" i="8"/>
  <c r="CJ175" i="8"/>
  <c r="CH175" i="8"/>
  <c r="CG175" i="8"/>
  <c r="CF175" i="8"/>
  <c r="CD175" i="8"/>
  <c r="AP175" i="8"/>
  <c r="DE173" i="8"/>
  <c r="DL173" i="8" s="1"/>
  <c r="CJ173" i="8"/>
  <c r="CG173" i="8"/>
  <c r="CF173" i="8"/>
  <c r="CD173" i="8"/>
  <c r="CK173" i="8" s="1"/>
  <c r="AP173" i="8"/>
  <c r="AP170" i="8"/>
  <c r="AP169" i="8"/>
  <c r="AP168" i="8"/>
  <c r="AP167" i="8"/>
  <c r="AP166" i="8"/>
  <c r="AP165" i="8"/>
  <c r="AP164" i="8"/>
  <c r="AP163" i="8"/>
  <c r="DE161" i="8"/>
  <c r="DL161" i="8" s="1"/>
  <c r="CJ161" i="8"/>
  <c r="CG161" i="8"/>
  <c r="CF161" i="8"/>
  <c r="CD161" i="8"/>
  <c r="CK161" i="8" s="1"/>
  <c r="AP161" i="8"/>
  <c r="DL160" i="8"/>
  <c r="DE160" i="8"/>
  <c r="CK160" i="8"/>
  <c r="CJ160" i="8"/>
  <c r="CH160" i="8"/>
  <c r="CG160" i="8"/>
  <c r="CF160" i="8"/>
  <c r="CD160" i="8"/>
  <c r="AP160" i="8"/>
  <c r="DE159" i="8"/>
  <c r="DL159" i="8" s="1"/>
  <c r="CJ159" i="8"/>
  <c r="CJ158" i="8" s="1"/>
  <c r="CG159" i="8"/>
  <c r="CF159" i="8"/>
  <c r="CH159" i="8" s="1"/>
  <c r="CD159" i="8"/>
  <c r="CK159" i="8" s="1"/>
  <c r="AP159" i="8"/>
  <c r="DO158" i="8"/>
  <c r="DG158" i="8"/>
  <c r="DF158" i="8"/>
  <c r="CI158" i="8"/>
  <c r="DJ158" i="8" s="1"/>
  <c r="CH158" i="8"/>
  <c r="CF158" i="8"/>
  <c r="AC158" i="8"/>
  <c r="DL157" i="8"/>
  <c r="DE157" i="8"/>
  <c r="CJ157" i="8"/>
  <c r="CG157" i="8"/>
  <c r="CF157" i="8"/>
  <c r="CD157" i="8"/>
  <c r="CK157" i="8" s="1"/>
  <c r="AP157" i="8"/>
  <c r="DL156" i="8"/>
  <c r="DL154" i="8" s="1"/>
  <c r="DE156" i="8"/>
  <c r="CK156" i="8"/>
  <c r="CJ156" i="8"/>
  <c r="CJ154" i="8" s="1"/>
  <c r="CH156" i="8"/>
  <c r="CG156" i="8"/>
  <c r="CF156" i="8"/>
  <c r="CD156" i="8"/>
  <c r="AP156" i="8"/>
  <c r="DL155" i="8"/>
  <c r="DE155" i="8"/>
  <c r="CJ155" i="8"/>
  <c r="CG155" i="8"/>
  <c r="CF155" i="8"/>
  <c r="CD155" i="8"/>
  <c r="CK155" i="8" s="1"/>
  <c r="CK154" i="8" s="1"/>
  <c r="AP155" i="8"/>
  <c r="DO154" i="8"/>
  <c r="DJ154" i="8"/>
  <c r="DG154" i="8"/>
  <c r="DF154" i="8"/>
  <c r="DE154" i="8"/>
  <c r="CI154" i="8"/>
  <c r="CH154" i="8"/>
  <c r="CG154" i="8"/>
  <c r="CF154" i="8"/>
  <c r="CE154" i="8"/>
  <c r="CD154" i="8"/>
  <c r="CC154" i="8"/>
  <c r="AC154" i="8"/>
  <c r="DE153" i="8"/>
  <c r="DE150" i="8" s="1"/>
  <c r="CJ153" i="8"/>
  <c r="CG153" i="8"/>
  <c r="CF153" i="8"/>
  <c r="CD153" i="8"/>
  <c r="CK153" i="8" s="1"/>
  <c r="AP153" i="8"/>
  <c r="DL152" i="8"/>
  <c r="DE152" i="8"/>
  <c r="CK152" i="8"/>
  <c r="CJ152" i="8"/>
  <c r="CJ150" i="8" s="1"/>
  <c r="CG152" i="8"/>
  <c r="CF152" i="8"/>
  <c r="CD152" i="8"/>
  <c r="CH152" i="8" s="1"/>
  <c r="AP152" i="8"/>
  <c r="DE151" i="8"/>
  <c r="DL151" i="8" s="1"/>
  <c r="CJ151" i="8"/>
  <c r="CG151" i="8"/>
  <c r="CF151" i="8"/>
  <c r="CD151" i="8"/>
  <c r="CK151" i="8" s="1"/>
  <c r="AP151" i="8"/>
  <c r="DO150" i="8"/>
  <c r="DJ150" i="8"/>
  <c r="DG150" i="8"/>
  <c r="DF150" i="8"/>
  <c r="CI150" i="8"/>
  <c r="CH150" i="8"/>
  <c r="CG150" i="8"/>
  <c r="CF150" i="8"/>
  <c r="CE150" i="8"/>
  <c r="CD150" i="8"/>
  <c r="CC150" i="8"/>
  <c r="AC150" i="8"/>
  <c r="DE149" i="8"/>
  <c r="DL149" i="8" s="1"/>
  <c r="CK149" i="8"/>
  <c r="CJ149" i="8"/>
  <c r="CH149" i="8"/>
  <c r="CG149" i="8"/>
  <c r="CF149" i="8"/>
  <c r="CD149" i="8"/>
  <c r="DE148" i="8"/>
  <c r="DL148" i="8" s="1"/>
  <c r="CJ148" i="8"/>
  <c r="CG148" i="8"/>
  <c r="CF148" i="8"/>
  <c r="CD148" i="8"/>
  <c r="CK148" i="8" s="1"/>
  <c r="DE147" i="8"/>
  <c r="DE146" i="8" s="1"/>
  <c r="CK147" i="8"/>
  <c r="CJ147" i="8"/>
  <c r="CH147" i="8"/>
  <c r="CG147" i="8"/>
  <c r="CF147" i="8"/>
  <c r="CD147" i="8"/>
  <c r="DO146" i="8"/>
  <c r="DG146" i="8"/>
  <c r="DF146" i="8"/>
  <c r="CJ146" i="8"/>
  <c r="CI146" i="8"/>
  <c r="CF146" i="8" s="1"/>
  <c r="CG146" i="8"/>
  <c r="AC146" i="8"/>
  <c r="EB140" i="8"/>
  <c r="EA140" i="8"/>
  <c r="DZ140" i="8"/>
  <c r="DY140" i="8"/>
  <c r="DX140" i="8"/>
  <c r="DW140" i="8"/>
  <c r="DV140" i="8"/>
  <c r="DU140" i="8"/>
  <c r="DT140" i="8"/>
  <c r="DS140" i="8"/>
  <c r="DR140" i="8"/>
  <c r="DQ140" i="8"/>
  <c r="I140" i="8"/>
  <c r="H140" i="8"/>
  <c r="G140" i="8"/>
  <c r="EY127" i="8"/>
  <c r="EU127" i="8"/>
  <c r="GE125" i="8"/>
  <c r="GA125" i="8"/>
  <c r="GA107" i="8" s="1"/>
  <c r="FW125" i="8"/>
  <c r="FS125" i="8"/>
  <c r="FO125" i="8"/>
  <c r="FK125" i="8"/>
  <c r="FG125" i="8"/>
  <c r="FC125" i="8"/>
  <c r="EQ125" i="8"/>
  <c r="EM125" i="8"/>
  <c r="EI125" i="8"/>
  <c r="EE125" i="8"/>
  <c r="EA125" i="8"/>
  <c r="DW125" i="8"/>
  <c r="DS125" i="8"/>
  <c r="DO125" i="8"/>
  <c r="DK125" i="8"/>
  <c r="DG125" i="8"/>
  <c r="DC125" i="8"/>
  <c r="CY125" i="8"/>
  <c r="CU125" i="8"/>
  <c r="CQ125" i="8"/>
  <c r="CA125" i="8" s="1"/>
  <c r="CM125" i="8"/>
  <c r="CI125" i="8"/>
  <c r="CE125" i="8"/>
  <c r="BW125" i="8"/>
  <c r="BS125" i="8"/>
  <c r="BO125" i="8"/>
  <c r="BK125" i="8"/>
  <c r="BG125" i="8" s="1"/>
  <c r="BC125" i="8"/>
  <c r="AY125" i="8"/>
  <c r="DG124" i="8"/>
  <c r="DG123" i="8" s="1"/>
  <c r="CA124" i="8"/>
  <c r="CA122" i="8" s="1"/>
  <c r="BG124" i="8"/>
  <c r="BG122" i="8" s="1"/>
  <c r="CA123" i="8"/>
  <c r="BG123" i="8"/>
  <c r="GE120" i="8"/>
  <c r="GA120" i="8"/>
  <c r="FW120" i="8"/>
  <c r="FS120" i="8"/>
  <c r="FO120" i="8"/>
  <c r="FK120" i="8"/>
  <c r="FG120" i="8"/>
  <c r="FG107" i="8" s="1"/>
  <c r="FC120" i="8"/>
  <c r="EQ120" i="8"/>
  <c r="DG120" i="8" s="1"/>
  <c r="EM120" i="8"/>
  <c r="EI120" i="8"/>
  <c r="EE120" i="8"/>
  <c r="EA120" i="8"/>
  <c r="DW120" i="8"/>
  <c r="DS120" i="8"/>
  <c r="DO120" i="8"/>
  <c r="DK120" i="8"/>
  <c r="DC120" i="8"/>
  <c r="CY120" i="8"/>
  <c r="CU120" i="8"/>
  <c r="CQ120" i="8"/>
  <c r="CM120" i="8"/>
  <c r="CM107" i="8" s="1"/>
  <c r="CI120" i="8"/>
  <c r="CE120" i="8"/>
  <c r="CE107" i="8" s="1"/>
  <c r="CA107" i="8" s="1"/>
  <c r="BW120" i="8"/>
  <c r="BS120" i="8"/>
  <c r="BO120" i="8"/>
  <c r="BG120" i="8" s="1"/>
  <c r="BK120" i="8"/>
  <c r="BC120" i="8"/>
  <c r="AY120" i="8"/>
  <c r="DG119" i="8"/>
  <c r="DG118" i="8" s="1"/>
  <c r="CA119" i="8"/>
  <c r="CA118" i="8" s="1"/>
  <c r="BG119" i="8"/>
  <c r="BG117" i="8" s="1"/>
  <c r="BG118" i="8"/>
  <c r="CA117" i="8"/>
  <c r="GE115" i="8"/>
  <c r="GA115" i="8"/>
  <c r="FW115" i="8"/>
  <c r="FS115" i="8"/>
  <c r="FO115" i="8"/>
  <c r="FK115" i="8"/>
  <c r="FG115" i="8"/>
  <c r="FC115" i="8"/>
  <c r="EQ115" i="8"/>
  <c r="EM115" i="8"/>
  <c r="EI115" i="8"/>
  <c r="EE115" i="8"/>
  <c r="EA115" i="8"/>
  <c r="DW115" i="8"/>
  <c r="DW107" i="8" s="1"/>
  <c r="DS115" i="8"/>
  <c r="DO115" i="8"/>
  <c r="DO107" i="8" s="1"/>
  <c r="DK115" i="8"/>
  <c r="DG115" i="8" s="1"/>
  <c r="DC115" i="8"/>
  <c r="CY115" i="8"/>
  <c r="CU115" i="8"/>
  <c r="CQ115" i="8"/>
  <c r="CM115" i="8"/>
  <c r="CI115" i="8"/>
  <c r="CE115" i="8"/>
  <c r="CA115" i="8" s="1"/>
  <c r="BW115" i="8"/>
  <c r="BS115" i="8"/>
  <c r="BO115" i="8"/>
  <c r="BK115" i="8"/>
  <c r="BG115" i="8" s="1"/>
  <c r="BC115" i="8"/>
  <c r="BC107" i="8" s="1"/>
  <c r="AY115" i="8"/>
  <c r="DG114" i="8"/>
  <c r="DG113" i="8" s="1"/>
  <c r="CA114" i="8"/>
  <c r="BG114" i="8"/>
  <c r="CA113" i="8"/>
  <c r="BG113" i="8"/>
  <c r="DG112" i="8"/>
  <c r="CA112" i="8"/>
  <c r="BG112" i="8"/>
  <c r="S111" i="8"/>
  <c r="GE107" i="8"/>
  <c r="FW107" i="8"/>
  <c r="FS107" i="8"/>
  <c r="FO107" i="8"/>
  <c r="FK107" i="8"/>
  <c r="FC107" i="8"/>
  <c r="EM107" i="8"/>
  <c r="EI107" i="8"/>
  <c r="EE107" i="8"/>
  <c r="EA107" i="8"/>
  <c r="DS107" i="8"/>
  <c r="DK107" i="8"/>
  <c r="DC107" i="8"/>
  <c r="CY107" i="8"/>
  <c r="CU107" i="8"/>
  <c r="CQ107" i="8"/>
  <c r="CI107" i="8"/>
  <c r="BW107" i="8"/>
  <c r="BS107" i="8"/>
  <c r="BO107" i="8"/>
  <c r="AY107" i="8"/>
  <c r="AU107" i="8"/>
  <c r="AQ107" i="8"/>
  <c r="AM107" i="8"/>
  <c r="AI107" i="8"/>
  <c r="AE107" i="8"/>
  <c r="AA107" i="8"/>
  <c r="W107" i="8"/>
  <c r="S107" i="8" s="1"/>
  <c r="GE106" i="8"/>
  <c r="GE102" i="8" s="1"/>
  <c r="GA106" i="8"/>
  <c r="FW106" i="8"/>
  <c r="FW102" i="8" s="1"/>
  <c r="FS106" i="8"/>
  <c r="FO106" i="8"/>
  <c r="FK106" i="8"/>
  <c r="FG106" i="8"/>
  <c r="FC106" i="8"/>
  <c r="EQ106" i="8"/>
  <c r="EM106" i="8"/>
  <c r="EI106" i="8"/>
  <c r="EE106" i="8"/>
  <c r="EA106" i="8"/>
  <c r="DW106" i="8"/>
  <c r="DS106" i="8"/>
  <c r="DO106" i="8"/>
  <c r="DK106" i="8"/>
  <c r="DK102" i="8" s="1"/>
  <c r="DC106" i="8"/>
  <c r="DC102" i="8" s="1"/>
  <c r="CY106" i="8"/>
  <c r="CU106" i="8"/>
  <c r="CQ106" i="8"/>
  <c r="CM106" i="8"/>
  <c r="CI106" i="8"/>
  <c r="CE106" i="8"/>
  <c r="CA106" i="8"/>
  <c r="BW106" i="8"/>
  <c r="BS106" i="8"/>
  <c r="BO106" i="8"/>
  <c r="BK106" i="8"/>
  <c r="BG106" i="8"/>
  <c r="BC106" i="8"/>
  <c r="AY106" i="8"/>
  <c r="AY102" i="8" s="1"/>
  <c r="AU106" i="8"/>
  <c r="AQ106" i="8"/>
  <c r="AQ102" i="8" s="1"/>
  <c r="AM106" i="8"/>
  <c r="AI106" i="8"/>
  <c r="AE106" i="8"/>
  <c r="AA106" i="8"/>
  <c r="W106" i="8"/>
  <c r="S106" i="8"/>
  <c r="DG104" i="8"/>
  <c r="CA104" i="8"/>
  <c r="BG104" i="8"/>
  <c r="S104" i="8"/>
  <c r="GA103" i="8"/>
  <c r="FS103" i="8"/>
  <c r="FO103" i="8"/>
  <c r="FK103" i="8"/>
  <c r="FG103" i="8"/>
  <c r="FC103" i="8"/>
  <c r="EQ103" i="8"/>
  <c r="EM103" i="8"/>
  <c r="EI103" i="8"/>
  <c r="EE103" i="8"/>
  <c r="EA103" i="8"/>
  <c r="DW103" i="8"/>
  <c r="DS103" i="8"/>
  <c r="DO103" i="8"/>
  <c r="CY103" i="8"/>
  <c r="CU103" i="8"/>
  <c r="CQ103" i="8"/>
  <c r="CM103" i="8"/>
  <c r="CI103" i="8"/>
  <c r="CE103" i="8"/>
  <c r="CA103" i="8"/>
  <c r="BW103" i="8"/>
  <c r="BS103" i="8"/>
  <c r="BO103" i="8"/>
  <c r="BK103" i="8"/>
  <c r="BG103" i="8"/>
  <c r="BC103" i="8"/>
  <c r="AU103" i="8"/>
  <c r="AM103" i="8"/>
  <c r="AI103" i="8"/>
  <c r="AE103" i="8"/>
  <c r="AA103" i="8"/>
  <c r="W103" i="8"/>
  <c r="S103" i="8"/>
  <c r="GA102" i="8"/>
  <c r="FS102" i="8"/>
  <c r="FO102" i="8"/>
  <c r="FK102" i="8"/>
  <c r="FG102" i="8"/>
  <c r="FC102" i="8"/>
  <c r="EQ102" i="8"/>
  <c r="EM102" i="8"/>
  <c r="EI102" i="8"/>
  <c r="EE102" i="8"/>
  <c r="EA102" i="8"/>
  <c r="DW102" i="8"/>
  <c r="DS102" i="8"/>
  <c r="DO102" i="8"/>
  <c r="CY102" i="8"/>
  <c r="CU102" i="8"/>
  <c r="CQ102" i="8"/>
  <c r="CM102" i="8"/>
  <c r="CI102" i="8"/>
  <c r="CE102" i="8"/>
  <c r="CA102" i="8"/>
  <c r="BW102" i="8"/>
  <c r="BS102" i="8"/>
  <c r="BO102" i="8"/>
  <c r="BK102" i="8"/>
  <c r="BG102" i="8"/>
  <c r="BC102" i="8"/>
  <c r="AU102" i="8"/>
  <c r="AM102" i="8"/>
  <c r="AI102" i="8"/>
  <c r="AE102" i="8"/>
  <c r="AA102" i="8"/>
  <c r="W102" i="8"/>
  <c r="S102" i="8"/>
  <c r="GE101" i="8"/>
  <c r="GA101" i="8"/>
  <c r="FW101" i="8"/>
  <c r="FS101" i="8"/>
  <c r="FO101" i="8"/>
  <c r="FK101" i="8"/>
  <c r="FG101" i="8"/>
  <c r="FC101" i="8"/>
  <c r="EQ101" i="8"/>
  <c r="EM101" i="8"/>
  <c r="EI101" i="8"/>
  <c r="EE101" i="8"/>
  <c r="EA101" i="8"/>
  <c r="DW101" i="8"/>
  <c r="DS101" i="8"/>
  <c r="DO101" i="8"/>
  <c r="DK101" i="8"/>
  <c r="DG101" i="8"/>
  <c r="DC101" i="8"/>
  <c r="CY101" i="8"/>
  <c r="CU101" i="8"/>
  <c r="CQ101" i="8"/>
  <c r="CM101" i="8"/>
  <c r="CI101" i="8"/>
  <c r="CE101" i="8"/>
  <c r="CA101" i="8"/>
  <c r="BW101" i="8"/>
  <c r="BS101" i="8"/>
  <c r="BO101" i="8"/>
  <c r="BK101" i="8"/>
  <c r="BG101" i="8"/>
  <c r="BC101" i="8"/>
  <c r="AY101" i="8"/>
  <c r="S101" i="8"/>
  <c r="GE100" i="8"/>
  <c r="GA100" i="8"/>
  <c r="FW100" i="8"/>
  <c r="FS100" i="8"/>
  <c r="FO100" i="8"/>
  <c r="FK100" i="8"/>
  <c r="FG100" i="8"/>
  <c r="FC100" i="8"/>
  <c r="EQ100" i="8"/>
  <c r="EM100" i="8"/>
  <c r="EI100" i="8"/>
  <c r="EE100" i="8"/>
  <c r="EA100" i="8"/>
  <c r="DW100" i="8"/>
  <c r="DS100" i="8"/>
  <c r="DO100" i="8"/>
  <c r="DK100" i="8"/>
  <c r="DG100" i="8"/>
  <c r="DC100" i="8"/>
  <c r="CY100" i="8"/>
  <c r="CU100" i="8"/>
  <c r="CQ100" i="8"/>
  <c r="CM100" i="8"/>
  <c r="CI100" i="8"/>
  <c r="CE100" i="8"/>
  <c r="CA100" i="8"/>
  <c r="BW100" i="8"/>
  <c r="BS100" i="8"/>
  <c r="BO100" i="8"/>
  <c r="BK100" i="8"/>
  <c r="BG100" i="8"/>
  <c r="BC100" i="8"/>
  <c r="AY100" i="8"/>
  <c r="S100" i="8"/>
  <c r="DG99" i="8"/>
  <c r="CA99" i="8"/>
  <c r="BG99" i="8"/>
  <c r="DG98" i="8"/>
  <c r="CA98" i="8"/>
  <c r="BG98" i="8"/>
  <c r="EM97" i="8"/>
  <c r="EM118" i="8" s="1"/>
  <c r="EM121" i="8" s="1"/>
  <c r="EE97" i="8"/>
  <c r="EE118" i="8" s="1"/>
  <c r="EE121" i="8" s="1"/>
  <c r="CA97" i="8"/>
  <c r="BS97" i="8"/>
  <c r="BS118" i="8" s="1"/>
  <c r="BS121" i="8" s="1"/>
  <c r="GK96" i="8"/>
  <c r="GJ96" i="8"/>
  <c r="GI96" i="8"/>
  <c r="GH96" i="8"/>
  <c r="F96" i="8"/>
  <c r="D96" i="8"/>
  <c r="GA97" i="8" s="1"/>
  <c r="S88" i="8"/>
  <c r="N88" i="8"/>
  <c r="R86" i="8"/>
  <c r="M86" i="8"/>
  <c r="R84" i="8"/>
  <c r="R87" i="8" s="1"/>
  <c r="M84" i="8"/>
  <c r="M87" i="8" s="1"/>
  <c r="R81" i="8"/>
  <c r="M81" i="8"/>
  <c r="M68" i="8" s="1"/>
  <c r="R76" i="8"/>
  <c r="M76" i="8"/>
  <c r="K71" i="8"/>
  <c r="Q69" i="8"/>
  <c r="R68" i="8"/>
  <c r="Q68" i="8"/>
  <c r="P68" i="8"/>
  <c r="L68" i="8"/>
  <c r="K68" i="8"/>
  <c r="R67" i="8"/>
  <c r="Q67" i="8"/>
  <c r="P67" i="8"/>
  <c r="M67" i="8"/>
  <c r="M64" i="8" s="1"/>
  <c r="L67" i="8"/>
  <c r="L64" i="8" s="1"/>
  <c r="K67" i="8"/>
  <c r="K64" i="8" s="1"/>
  <c r="R64" i="8"/>
  <c r="Q64" i="8"/>
  <c r="P64" i="8"/>
  <c r="R63" i="8"/>
  <c r="Q63" i="8"/>
  <c r="P63" i="8"/>
  <c r="R62" i="8"/>
  <c r="Q62" i="8"/>
  <c r="M62" i="8"/>
  <c r="R61" i="8"/>
  <c r="M61" i="8"/>
  <c r="S58" i="8"/>
  <c r="S92" i="8" s="1"/>
  <c r="S89" i="8" s="1"/>
  <c r="R58" i="8"/>
  <c r="R79" i="8" s="1"/>
  <c r="R82" i="8" s="1"/>
  <c r="Q58" i="8"/>
  <c r="Q60" i="8" s="1"/>
  <c r="P58" i="8"/>
  <c r="P60" i="8" s="1"/>
  <c r="N58" i="8"/>
  <c r="N92" i="8" s="1"/>
  <c r="N89" i="8" s="1"/>
  <c r="M58" i="8"/>
  <c r="M79" i="8" s="1"/>
  <c r="M82" i="8" s="1"/>
  <c r="L58" i="8"/>
  <c r="L60" i="8" s="1"/>
  <c r="K58" i="8"/>
  <c r="K60" i="8" s="1"/>
  <c r="DG50" i="8"/>
  <c r="DF50" i="8"/>
  <c r="DE50" i="8"/>
  <c r="DD50" i="8"/>
  <c r="CA50" i="8"/>
  <c r="BZ50" i="8"/>
  <c r="BY50" i="8"/>
  <c r="BX50" i="8"/>
  <c r="BG50" i="8"/>
  <c r="BF50" i="8"/>
  <c r="BE50" i="8"/>
  <c r="BD50" i="8"/>
  <c r="DG49" i="8"/>
  <c r="DF49" i="8"/>
  <c r="DE49" i="8"/>
  <c r="DD49" i="8"/>
  <c r="CA49" i="8"/>
  <c r="BZ49" i="8"/>
  <c r="BY49" i="8"/>
  <c r="BX49" i="8"/>
  <c r="BG49" i="8"/>
  <c r="BF49" i="8"/>
  <c r="BE49" i="8"/>
  <c r="BD49" i="8"/>
  <c r="DG48" i="8"/>
  <c r="DG47" i="8" s="1"/>
  <c r="DF48" i="8"/>
  <c r="DE48" i="8"/>
  <c r="DE47" i="8" s="1"/>
  <c r="DD48" i="8"/>
  <c r="DD46" i="8" s="1"/>
  <c r="CA48" i="8"/>
  <c r="CA46" i="8" s="1"/>
  <c r="BZ48" i="8"/>
  <c r="BZ46" i="8" s="1"/>
  <c r="BY48" i="8"/>
  <c r="BY46" i="8" s="1"/>
  <c r="BX48" i="8"/>
  <c r="BG48" i="8"/>
  <c r="BF48" i="8"/>
  <c r="BE48" i="8"/>
  <c r="BD48" i="8"/>
  <c r="DF47" i="8"/>
  <c r="BX47" i="8"/>
  <c r="BG47" i="8"/>
  <c r="BF47" i="8"/>
  <c r="BE47" i="8"/>
  <c r="BD47" i="8"/>
  <c r="DG46" i="8"/>
  <c r="DF46" i="8"/>
  <c r="DE46" i="8"/>
  <c r="BX46" i="8"/>
  <c r="BG46" i="8"/>
  <c r="BF46" i="8"/>
  <c r="BE46" i="8"/>
  <c r="BD46" i="8"/>
  <c r="DG45" i="8"/>
  <c r="DF45" i="8"/>
  <c r="DE45" i="8"/>
  <c r="DD45" i="8"/>
  <c r="CA45" i="8"/>
  <c r="BZ45" i="8"/>
  <c r="BY45" i="8"/>
  <c r="BX45" i="8"/>
  <c r="BG45" i="8"/>
  <c r="BF45" i="8"/>
  <c r="BE45" i="8"/>
  <c r="BD45" i="8"/>
  <c r="DG44" i="8"/>
  <c r="DF44" i="8"/>
  <c r="DE44" i="8"/>
  <c r="DD44" i="8"/>
  <c r="CA44" i="8"/>
  <c r="BZ44" i="8"/>
  <c r="BY44" i="8"/>
  <c r="BX44" i="8"/>
  <c r="BG44" i="8"/>
  <c r="BF44" i="8"/>
  <c r="BE44" i="8"/>
  <c r="BD44" i="8"/>
  <c r="DG43" i="8"/>
  <c r="DG42" i="8" s="1"/>
  <c r="DF43" i="8"/>
  <c r="DF42" i="8" s="1"/>
  <c r="DE43" i="8"/>
  <c r="DE42" i="8" s="1"/>
  <c r="DD43" i="8"/>
  <c r="CA43" i="8"/>
  <c r="BZ43" i="8"/>
  <c r="BY43" i="8"/>
  <c r="BX43" i="8"/>
  <c r="BX41" i="8" s="1"/>
  <c r="BG43" i="8"/>
  <c r="BG41" i="8" s="1"/>
  <c r="BF43" i="8"/>
  <c r="BF41" i="8" s="1"/>
  <c r="BE43" i="8"/>
  <c r="BE41" i="8" s="1"/>
  <c r="BD43" i="8"/>
  <c r="DD42" i="8"/>
  <c r="CA42" i="8"/>
  <c r="BZ42" i="8"/>
  <c r="BY42" i="8"/>
  <c r="BD42" i="8"/>
  <c r="DG41" i="8"/>
  <c r="DF41" i="8"/>
  <c r="DE41" i="8"/>
  <c r="DD41" i="8"/>
  <c r="CA41" i="8"/>
  <c r="BZ41" i="8"/>
  <c r="BY41" i="8"/>
  <c r="BD41" i="8"/>
  <c r="DG40" i="8"/>
  <c r="DF40" i="8"/>
  <c r="DE40" i="8"/>
  <c r="DD40" i="8"/>
  <c r="CA40" i="8"/>
  <c r="BZ40" i="8"/>
  <c r="BY40" i="8"/>
  <c r="BX40" i="8"/>
  <c r="BG40" i="8"/>
  <c r="BF40" i="8"/>
  <c r="BE40" i="8"/>
  <c r="BD40" i="8"/>
  <c r="DG39" i="8"/>
  <c r="DF39" i="8"/>
  <c r="DE39" i="8"/>
  <c r="DD39" i="8"/>
  <c r="CA39" i="8"/>
  <c r="BZ39" i="8"/>
  <c r="BY39" i="8"/>
  <c r="BX39" i="8"/>
  <c r="BG39" i="8"/>
  <c r="BF39" i="8"/>
  <c r="BE39" i="8"/>
  <c r="BD39" i="8"/>
  <c r="DG38" i="8"/>
  <c r="DF38" i="8"/>
  <c r="DE38" i="8"/>
  <c r="DD38" i="8"/>
  <c r="CA38" i="8"/>
  <c r="BZ38" i="8"/>
  <c r="BY38" i="8"/>
  <c r="BX38" i="8"/>
  <c r="BG38" i="8"/>
  <c r="BF38" i="8"/>
  <c r="BE38" i="8"/>
  <c r="BD38" i="8"/>
  <c r="BD36" i="8" s="1"/>
  <c r="DG37" i="8"/>
  <c r="DF37" i="8"/>
  <c r="DE37" i="8"/>
  <c r="DD37" i="8"/>
  <c r="CA37" i="8"/>
  <c r="BZ37" i="8"/>
  <c r="BY37" i="8"/>
  <c r="BX37" i="8"/>
  <c r="BG37" i="8"/>
  <c r="BF37" i="8"/>
  <c r="BE37" i="8"/>
  <c r="DG36" i="8"/>
  <c r="DF36" i="8"/>
  <c r="DE36" i="8"/>
  <c r="DD36" i="8"/>
  <c r="CA36" i="8"/>
  <c r="BZ36" i="8"/>
  <c r="BY36" i="8"/>
  <c r="BX36" i="8"/>
  <c r="BG36" i="8"/>
  <c r="BF36" i="8"/>
  <c r="BE36" i="8"/>
  <c r="S35" i="8"/>
  <c r="R35" i="8"/>
  <c r="Q35" i="8"/>
  <c r="P35" i="8"/>
  <c r="DG32" i="8"/>
  <c r="DF32" i="8"/>
  <c r="DE32" i="8"/>
  <c r="DD32" i="8"/>
  <c r="CA32" i="8"/>
  <c r="BZ32" i="8"/>
  <c r="BY32" i="8"/>
  <c r="BX32" i="8"/>
  <c r="BG32" i="8"/>
  <c r="BF32" i="8"/>
  <c r="BE32" i="8"/>
  <c r="BD32" i="8"/>
  <c r="S32" i="8"/>
  <c r="R32" i="8"/>
  <c r="Q32" i="8"/>
  <c r="P32" i="8"/>
  <c r="DG31" i="8"/>
  <c r="DF31" i="8"/>
  <c r="DE31" i="8"/>
  <c r="DD31" i="8"/>
  <c r="CA31" i="8"/>
  <c r="BZ31" i="8"/>
  <c r="M20" i="8" s="1"/>
  <c r="BY31" i="8"/>
  <c r="BX31" i="8"/>
  <c r="BG31" i="8"/>
  <c r="BF31" i="8"/>
  <c r="BE31" i="8"/>
  <c r="BD31" i="8"/>
  <c r="S31" i="8"/>
  <c r="R31" i="8"/>
  <c r="Q31" i="8"/>
  <c r="P31" i="8"/>
  <c r="DG30" i="8"/>
  <c r="DF30" i="8"/>
  <c r="DE30" i="8"/>
  <c r="DD30" i="8"/>
  <c r="CA30" i="8"/>
  <c r="BZ30" i="8"/>
  <c r="BZ26" i="8" s="1"/>
  <c r="BY30" i="8"/>
  <c r="BX30" i="8"/>
  <c r="BG30" i="8"/>
  <c r="BF30" i="8"/>
  <c r="BE30" i="8"/>
  <c r="BD30" i="8"/>
  <c r="S30" i="8"/>
  <c r="R30" i="8"/>
  <c r="Q30" i="8"/>
  <c r="P30" i="8"/>
  <c r="DG28" i="8"/>
  <c r="DF28" i="8"/>
  <c r="DE28" i="8"/>
  <c r="DD28" i="8"/>
  <c r="DD22" i="8" s="1"/>
  <c r="CA28" i="8"/>
  <c r="BZ28" i="8"/>
  <c r="BZ22" i="8" s="1"/>
  <c r="BY28" i="8"/>
  <c r="BX28" i="8"/>
  <c r="BG28" i="8"/>
  <c r="BF28" i="8"/>
  <c r="BE28" i="8"/>
  <c r="BD28" i="8"/>
  <c r="S28" i="8"/>
  <c r="R28" i="8"/>
  <c r="Q28" i="8"/>
  <c r="P28" i="8"/>
  <c r="DG27" i="8"/>
  <c r="DF27" i="8"/>
  <c r="DE27" i="8"/>
  <c r="DD27" i="8"/>
  <c r="CA27" i="8"/>
  <c r="BZ27" i="8"/>
  <c r="BY27" i="8"/>
  <c r="BX27" i="8"/>
  <c r="BG27" i="8"/>
  <c r="BF27" i="8"/>
  <c r="BE27" i="8"/>
  <c r="BD27" i="8"/>
  <c r="S27" i="8"/>
  <c r="R27" i="8"/>
  <c r="Q27" i="8"/>
  <c r="P27" i="8"/>
  <c r="DG26" i="8"/>
  <c r="DF26" i="8"/>
  <c r="DE26" i="8"/>
  <c r="DD26" i="8"/>
  <c r="CA26" i="8"/>
  <c r="BY26" i="8"/>
  <c r="BX26" i="8"/>
  <c r="BG26" i="8"/>
  <c r="BF26" i="8"/>
  <c r="BE26" i="8"/>
  <c r="BD26" i="8"/>
  <c r="S26" i="8"/>
  <c r="R26" i="8"/>
  <c r="Q26" i="8"/>
  <c r="P26" i="8"/>
  <c r="DG25" i="8"/>
  <c r="DF25" i="8"/>
  <c r="DE25" i="8"/>
  <c r="DD25" i="8"/>
  <c r="CA25" i="8"/>
  <c r="BZ25" i="8"/>
  <c r="BY25" i="8"/>
  <c r="BX25" i="8"/>
  <c r="BG25" i="8"/>
  <c r="BF25" i="8"/>
  <c r="BE25" i="8"/>
  <c r="BD25" i="8"/>
  <c r="S25" i="8"/>
  <c r="R25" i="8"/>
  <c r="Q25" i="8"/>
  <c r="P25" i="8"/>
  <c r="DG24" i="8"/>
  <c r="DF24" i="8"/>
  <c r="DE24" i="8"/>
  <c r="DD24" i="8"/>
  <c r="CA24" i="8"/>
  <c r="BZ24" i="8"/>
  <c r="BY24" i="8"/>
  <c r="BX24" i="8"/>
  <c r="BG24" i="8"/>
  <c r="BF24" i="8"/>
  <c r="BE24" i="8"/>
  <c r="BD24" i="8"/>
  <c r="S24" i="8"/>
  <c r="R24" i="8"/>
  <c r="Q24" i="8"/>
  <c r="P24" i="8"/>
  <c r="DG23" i="8"/>
  <c r="DF23" i="8"/>
  <c r="DE23" i="8"/>
  <c r="DD23" i="8"/>
  <c r="CA23" i="8"/>
  <c r="BZ23" i="8"/>
  <c r="BY23" i="8"/>
  <c r="BX23" i="8"/>
  <c r="BG23" i="8"/>
  <c r="BF23" i="8"/>
  <c r="BE23" i="8"/>
  <c r="BD23" i="8"/>
  <c r="DG22" i="8"/>
  <c r="DF22" i="8"/>
  <c r="DE22" i="8"/>
  <c r="CA22" i="8"/>
  <c r="BY22" i="8"/>
  <c r="BX22" i="8"/>
  <c r="BG22" i="8"/>
  <c r="BF22" i="8"/>
  <c r="BE22" i="8"/>
  <c r="BD22" i="8"/>
  <c r="DG21" i="8"/>
  <c r="DF21" i="8"/>
  <c r="DE21" i="8"/>
  <c r="CA21" i="8"/>
  <c r="BZ21" i="8"/>
  <c r="BY21" i="8"/>
  <c r="BG21" i="8"/>
  <c r="BF21" i="8"/>
  <c r="BE21" i="8"/>
  <c r="S21" i="8"/>
  <c r="R21" i="8"/>
  <c r="Q21" i="8"/>
  <c r="GK20" i="8"/>
  <c r="GJ20" i="8"/>
  <c r="GI20" i="8"/>
  <c r="GH20" i="8"/>
  <c r="F20" i="8"/>
  <c r="R8" i="8"/>
  <c r="CF4" i="8"/>
  <c r="CE4" i="8"/>
  <c r="CD4" i="8"/>
  <c r="CC4" i="8"/>
  <c r="U4" i="8"/>
  <c r="P4" i="8"/>
  <c r="J4" i="8"/>
  <c r="I4" i="8"/>
  <c r="H4" i="8"/>
  <c r="G4" i="8"/>
  <c r="C988" i="7"/>
  <c r="A988" i="7"/>
  <c r="C987" i="7"/>
  <c r="A987" i="7"/>
  <c r="C986" i="7"/>
  <c r="A986" i="7"/>
  <c r="C985" i="7"/>
  <c r="A985" i="7"/>
  <c r="C984" i="7"/>
  <c r="A984" i="7"/>
  <c r="C983" i="7"/>
  <c r="A983" i="7"/>
  <c r="C982" i="7"/>
  <c r="A982" i="7"/>
  <c r="C981" i="7"/>
  <c r="A981" i="7"/>
  <c r="C980" i="7"/>
  <c r="A980" i="7"/>
  <c r="C979" i="7"/>
  <c r="A979" i="7"/>
  <c r="C978" i="7"/>
  <c r="A978" i="7"/>
  <c r="C977" i="7"/>
  <c r="A977" i="7"/>
  <c r="C976" i="7"/>
  <c r="A976" i="7"/>
  <c r="C975" i="7"/>
  <c r="A975" i="7"/>
  <c r="C974" i="7"/>
  <c r="A974" i="7"/>
  <c r="C973" i="7"/>
  <c r="A973" i="7"/>
  <c r="C972" i="7"/>
  <c r="A972" i="7"/>
  <c r="C971" i="7"/>
  <c r="A971" i="7"/>
  <c r="C970" i="7"/>
  <c r="A970" i="7"/>
  <c r="C969" i="7"/>
  <c r="A969" i="7"/>
  <c r="C968" i="7"/>
  <c r="A968" i="7"/>
  <c r="C967" i="7"/>
  <c r="A967" i="7"/>
  <c r="C966" i="7"/>
  <c r="A966" i="7"/>
  <c r="C965" i="7"/>
  <c r="A965" i="7"/>
  <c r="C964" i="7"/>
  <c r="A964" i="7"/>
  <c r="C963" i="7"/>
  <c r="A963" i="7"/>
  <c r="C956" i="7"/>
  <c r="A956" i="7"/>
  <c r="C955" i="7"/>
  <c r="A955" i="7"/>
  <c r="C954" i="7"/>
  <c r="A954" i="7"/>
  <c r="C953" i="7"/>
  <c r="A953" i="7"/>
  <c r="C952" i="7"/>
  <c r="A952" i="7"/>
  <c r="C951" i="7"/>
  <c r="A951" i="7"/>
  <c r="C950" i="7"/>
  <c r="A950" i="7"/>
  <c r="C949" i="7"/>
  <c r="A949" i="7"/>
  <c r="C948" i="7"/>
  <c r="A948" i="7"/>
  <c r="C947" i="7"/>
  <c r="A947" i="7"/>
  <c r="C946" i="7"/>
  <c r="A946" i="7"/>
  <c r="C945" i="7"/>
  <c r="A945" i="7"/>
  <c r="C944" i="7"/>
  <c r="A944" i="7"/>
  <c r="C943" i="7"/>
  <c r="A943" i="7"/>
  <c r="C942" i="7"/>
  <c r="A942" i="7"/>
  <c r="C941" i="7"/>
  <c r="A941" i="7"/>
  <c r="C940" i="7"/>
  <c r="A940" i="7"/>
  <c r="C939" i="7"/>
  <c r="A939" i="7"/>
  <c r="C938" i="7"/>
  <c r="A938" i="7"/>
  <c r="C937" i="7"/>
  <c r="A937" i="7"/>
  <c r="C936" i="7"/>
  <c r="A936" i="7"/>
  <c r="C935" i="7"/>
  <c r="A935" i="7"/>
  <c r="C934" i="7"/>
  <c r="A934" i="7"/>
  <c r="C933" i="7"/>
  <c r="A933" i="7"/>
  <c r="C932" i="7"/>
  <c r="A932" i="7"/>
  <c r="C931" i="7"/>
  <c r="A931" i="7"/>
  <c r="C930" i="7"/>
  <c r="A930" i="7"/>
  <c r="C929" i="7"/>
  <c r="A929" i="7"/>
  <c r="C928" i="7"/>
  <c r="A928" i="7"/>
  <c r="C927" i="7"/>
  <c r="A927" i="7"/>
  <c r="C926" i="7"/>
  <c r="A926" i="7"/>
  <c r="C925" i="7"/>
  <c r="A925" i="7"/>
  <c r="C924" i="7"/>
  <c r="A924" i="7"/>
  <c r="C923" i="7"/>
  <c r="A923" i="7"/>
  <c r="C922" i="7"/>
  <c r="A922" i="7"/>
  <c r="C921" i="7"/>
  <c r="A921" i="7"/>
  <c r="C914" i="7"/>
  <c r="A914" i="7"/>
  <c r="C913" i="7"/>
  <c r="A913" i="7"/>
  <c r="C912" i="7"/>
  <c r="A912" i="7"/>
  <c r="C911" i="7"/>
  <c r="A911" i="7"/>
  <c r="C910" i="7"/>
  <c r="A910" i="7"/>
  <c r="C909" i="7"/>
  <c r="A909" i="7"/>
  <c r="C908" i="7"/>
  <c r="A908" i="7"/>
  <c r="C907" i="7"/>
  <c r="A907" i="7"/>
  <c r="C906" i="7"/>
  <c r="A906" i="7"/>
  <c r="C905" i="7"/>
  <c r="A905" i="7"/>
  <c r="C904" i="7"/>
  <c r="A904" i="7"/>
  <c r="C903" i="7"/>
  <c r="A903" i="7"/>
  <c r="C902" i="7"/>
  <c r="A902" i="7"/>
  <c r="C901" i="7"/>
  <c r="A901" i="7"/>
  <c r="C900" i="7"/>
  <c r="A900" i="7"/>
  <c r="C899" i="7"/>
  <c r="A899" i="7"/>
  <c r="C898" i="7"/>
  <c r="A898" i="7"/>
  <c r="C897" i="7"/>
  <c r="A897" i="7"/>
  <c r="C896" i="7"/>
  <c r="A896" i="7"/>
  <c r="C895" i="7"/>
  <c r="A895" i="7"/>
  <c r="C894" i="7"/>
  <c r="A894" i="7"/>
  <c r="C893" i="7"/>
  <c r="A893" i="7"/>
  <c r="C892" i="7"/>
  <c r="A892" i="7"/>
  <c r="C891" i="7"/>
  <c r="A891" i="7"/>
  <c r="C890" i="7"/>
  <c r="A890" i="7"/>
  <c r="C889" i="7"/>
  <c r="A889" i="7"/>
  <c r="C888" i="7"/>
  <c r="A888" i="7"/>
  <c r="C887" i="7"/>
  <c r="A887" i="7"/>
  <c r="C886" i="7"/>
  <c r="A886" i="7"/>
  <c r="C885" i="7"/>
  <c r="A885" i="7"/>
  <c r="C884" i="7"/>
  <c r="A884" i="7"/>
  <c r="C883" i="7"/>
  <c r="A883" i="7"/>
  <c r="C882" i="7"/>
  <c r="A882" i="7"/>
  <c r="C881" i="7"/>
  <c r="A881" i="7"/>
  <c r="C880" i="7"/>
  <c r="A880" i="7"/>
  <c r="C879" i="7"/>
  <c r="A879" i="7"/>
  <c r="C872" i="7"/>
  <c r="A872" i="7"/>
  <c r="C871" i="7"/>
  <c r="A871" i="7"/>
  <c r="C870" i="7"/>
  <c r="A870" i="7"/>
  <c r="C869" i="7"/>
  <c r="A869" i="7"/>
  <c r="C868" i="7"/>
  <c r="A868" i="7"/>
  <c r="C867" i="7"/>
  <c r="A867" i="7"/>
  <c r="C866" i="7"/>
  <c r="A866" i="7"/>
  <c r="C865" i="7"/>
  <c r="A865" i="7"/>
  <c r="C864" i="7"/>
  <c r="A864" i="7"/>
  <c r="C863" i="7"/>
  <c r="A863" i="7"/>
  <c r="C862" i="7"/>
  <c r="A862" i="7"/>
  <c r="C861" i="7"/>
  <c r="A861" i="7"/>
  <c r="C860" i="7"/>
  <c r="A860" i="7"/>
  <c r="C859" i="7"/>
  <c r="A859" i="7"/>
  <c r="C858" i="7"/>
  <c r="A858" i="7"/>
  <c r="C857" i="7"/>
  <c r="A857" i="7"/>
  <c r="C856" i="7"/>
  <c r="A856" i="7"/>
  <c r="C855" i="7"/>
  <c r="A855" i="7"/>
  <c r="C854" i="7"/>
  <c r="A854" i="7"/>
  <c r="C853" i="7"/>
  <c r="A853" i="7"/>
  <c r="C852" i="7"/>
  <c r="A852" i="7"/>
  <c r="C851" i="7"/>
  <c r="A851" i="7"/>
  <c r="C850" i="7"/>
  <c r="A850" i="7"/>
  <c r="C849" i="7"/>
  <c r="A849" i="7"/>
  <c r="C848" i="7"/>
  <c r="A848" i="7"/>
  <c r="C847" i="7"/>
  <c r="A847" i="7"/>
  <c r="C846" i="7"/>
  <c r="A846" i="7"/>
  <c r="C845" i="7"/>
  <c r="A845" i="7"/>
  <c r="C844" i="7"/>
  <c r="A844" i="7"/>
  <c r="C843" i="7"/>
  <c r="A843" i="7"/>
  <c r="C842" i="7"/>
  <c r="A842" i="7"/>
  <c r="C841" i="7"/>
  <c r="A841" i="7"/>
  <c r="C840" i="7"/>
  <c r="A840" i="7"/>
  <c r="C839" i="7"/>
  <c r="A839" i="7"/>
  <c r="C838" i="7"/>
  <c r="A838" i="7"/>
  <c r="C837" i="7"/>
  <c r="A837" i="7"/>
  <c r="C830" i="7"/>
  <c r="A830" i="7"/>
  <c r="C829" i="7"/>
  <c r="A829" i="7"/>
  <c r="C828" i="7"/>
  <c r="A828" i="7"/>
  <c r="C827" i="7"/>
  <c r="A827" i="7"/>
  <c r="C826" i="7"/>
  <c r="A826" i="7"/>
  <c r="C825" i="7"/>
  <c r="A825" i="7"/>
  <c r="C824" i="7"/>
  <c r="A824" i="7"/>
  <c r="C823" i="7"/>
  <c r="A823" i="7"/>
  <c r="C822" i="7"/>
  <c r="A822" i="7"/>
  <c r="C821" i="7"/>
  <c r="A821" i="7"/>
  <c r="C820" i="7"/>
  <c r="A820" i="7"/>
  <c r="C819" i="7"/>
  <c r="A819" i="7"/>
  <c r="C818" i="7"/>
  <c r="A818" i="7"/>
  <c r="C817" i="7"/>
  <c r="A817" i="7"/>
  <c r="C816" i="7"/>
  <c r="A816" i="7"/>
  <c r="C815" i="7"/>
  <c r="A815" i="7"/>
  <c r="C814" i="7"/>
  <c r="A814" i="7"/>
  <c r="C813" i="7"/>
  <c r="A813" i="7"/>
  <c r="C812" i="7"/>
  <c r="A812" i="7"/>
  <c r="C811" i="7"/>
  <c r="A811" i="7"/>
  <c r="C810" i="7"/>
  <c r="A810" i="7"/>
  <c r="C809" i="7"/>
  <c r="A809" i="7"/>
  <c r="C808" i="7"/>
  <c r="A808" i="7"/>
  <c r="C807" i="7"/>
  <c r="A807" i="7"/>
  <c r="C806" i="7"/>
  <c r="A806" i="7"/>
  <c r="C805" i="7"/>
  <c r="A805" i="7"/>
  <c r="C804" i="7"/>
  <c r="A804" i="7"/>
  <c r="C803" i="7"/>
  <c r="A803" i="7"/>
  <c r="C802" i="7"/>
  <c r="A802" i="7"/>
  <c r="C801" i="7"/>
  <c r="A801" i="7"/>
  <c r="C800" i="7"/>
  <c r="A800" i="7"/>
  <c r="C799" i="7"/>
  <c r="A799" i="7"/>
  <c r="C798" i="7"/>
  <c r="A798" i="7"/>
  <c r="C797" i="7"/>
  <c r="A797" i="7"/>
  <c r="C796" i="7"/>
  <c r="A796" i="7"/>
  <c r="C795" i="7"/>
  <c r="A795" i="7"/>
  <c r="C794" i="7"/>
  <c r="A794" i="7"/>
  <c r="C793" i="7"/>
  <c r="A793" i="7"/>
  <c r="C792" i="7"/>
  <c r="A792" i="7"/>
  <c r="C791" i="7"/>
  <c r="A791" i="7"/>
  <c r="C790" i="7"/>
  <c r="A790" i="7"/>
  <c r="C789" i="7"/>
  <c r="A789" i="7"/>
  <c r="C788" i="7"/>
  <c r="A788" i="7"/>
  <c r="C787" i="7"/>
  <c r="A787" i="7"/>
  <c r="C786" i="7"/>
  <c r="A786" i="7"/>
  <c r="C785" i="7"/>
  <c r="A785" i="7"/>
  <c r="C784" i="7"/>
  <c r="A784" i="7"/>
  <c r="C783" i="7"/>
  <c r="A783" i="7"/>
  <c r="C782" i="7"/>
  <c r="A782" i="7"/>
  <c r="C781" i="7"/>
  <c r="A781" i="7"/>
  <c r="C780" i="7"/>
  <c r="A780" i="7"/>
  <c r="C779" i="7"/>
  <c r="A779" i="7"/>
  <c r="C778" i="7"/>
  <c r="A778" i="7"/>
  <c r="C777" i="7"/>
  <c r="A777" i="7"/>
  <c r="C776" i="7"/>
  <c r="A776" i="7"/>
  <c r="C775" i="7"/>
  <c r="A775" i="7"/>
  <c r="C774" i="7"/>
  <c r="A774" i="7"/>
  <c r="C773" i="7"/>
  <c r="A773" i="7"/>
  <c r="C772" i="7"/>
  <c r="A772" i="7"/>
  <c r="C771" i="7"/>
  <c r="A771" i="7"/>
  <c r="C770" i="7"/>
  <c r="A770" i="7"/>
  <c r="C769" i="7"/>
  <c r="A769" i="7"/>
  <c r="C768" i="7"/>
  <c r="A768" i="7"/>
  <c r="C767" i="7"/>
  <c r="A767" i="7"/>
  <c r="C766" i="7"/>
  <c r="A766" i="7"/>
  <c r="C765" i="7"/>
  <c r="A765" i="7"/>
  <c r="C764" i="7"/>
  <c r="A764" i="7"/>
  <c r="C763" i="7"/>
  <c r="A763" i="7"/>
  <c r="C762" i="7"/>
  <c r="A762" i="7"/>
  <c r="C761" i="7"/>
  <c r="A761" i="7"/>
  <c r="C754" i="7"/>
  <c r="A754" i="7"/>
  <c r="C753" i="7"/>
  <c r="A753" i="7"/>
  <c r="C752" i="7"/>
  <c r="A752" i="7"/>
  <c r="C751" i="7"/>
  <c r="A751" i="7"/>
  <c r="C750" i="7"/>
  <c r="A750" i="7"/>
  <c r="C749" i="7"/>
  <c r="A749" i="7"/>
  <c r="C748" i="7"/>
  <c r="A748" i="7"/>
  <c r="C747" i="7"/>
  <c r="A747" i="7"/>
  <c r="C746" i="7"/>
  <c r="A746" i="7"/>
  <c r="C745" i="7"/>
  <c r="A745" i="7"/>
  <c r="C744" i="7"/>
  <c r="A744" i="7"/>
  <c r="C743" i="7"/>
  <c r="A743" i="7"/>
  <c r="C742" i="7"/>
  <c r="A742" i="7"/>
  <c r="C741" i="7"/>
  <c r="A741" i="7"/>
  <c r="C740" i="7"/>
  <c r="A740" i="7"/>
  <c r="C739" i="7"/>
  <c r="A739" i="7"/>
  <c r="C738" i="7"/>
  <c r="A738" i="7"/>
  <c r="C737" i="7"/>
  <c r="A737" i="7"/>
  <c r="C736" i="7"/>
  <c r="A736" i="7"/>
  <c r="C735" i="7"/>
  <c r="A735" i="7"/>
  <c r="C734" i="7"/>
  <c r="A734" i="7"/>
  <c r="C733" i="7"/>
  <c r="A733" i="7"/>
  <c r="C732" i="7"/>
  <c r="A732" i="7"/>
  <c r="C731" i="7"/>
  <c r="A731" i="7"/>
  <c r="C730" i="7"/>
  <c r="A730" i="7"/>
  <c r="C729" i="7"/>
  <c r="A729" i="7"/>
  <c r="C728" i="7"/>
  <c r="A728" i="7"/>
  <c r="C727" i="7"/>
  <c r="A727" i="7"/>
  <c r="C726" i="7"/>
  <c r="A726" i="7"/>
  <c r="C725" i="7"/>
  <c r="A725" i="7"/>
  <c r="C724" i="7"/>
  <c r="A724" i="7"/>
  <c r="C723" i="7"/>
  <c r="A723" i="7"/>
  <c r="C722" i="7"/>
  <c r="A722" i="7"/>
  <c r="C721" i="7"/>
  <c r="A721" i="7"/>
  <c r="C720" i="7"/>
  <c r="A720" i="7"/>
  <c r="C719" i="7"/>
  <c r="A719" i="7"/>
  <c r="C718" i="7"/>
  <c r="A718" i="7"/>
  <c r="C717" i="7"/>
  <c r="A717" i="7"/>
  <c r="C716" i="7"/>
  <c r="A716" i="7"/>
  <c r="C715" i="7"/>
  <c r="A715" i="7"/>
  <c r="C714" i="7"/>
  <c r="A714" i="7"/>
  <c r="C713" i="7"/>
  <c r="A713" i="7"/>
  <c r="C712" i="7"/>
  <c r="A712" i="7"/>
  <c r="C711" i="7"/>
  <c r="A711" i="7"/>
  <c r="C710" i="7"/>
  <c r="A710" i="7"/>
  <c r="C709" i="7"/>
  <c r="A709" i="7"/>
  <c r="C708" i="7"/>
  <c r="A708" i="7"/>
  <c r="C707" i="7"/>
  <c r="A707" i="7"/>
  <c r="C706" i="7"/>
  <c r="A706" i="7"/>
  <c r="C705" i="7"/>
  <c r="A705" i="7"/>
  <c r="C704" i="7"/>
  <c r="A704" i="7"/>
  <c r="C703" i="7"/>
  <c r="A703" i="7"/>
  <c r="C702" i="7"/>
  <c r="A702" i="7"/>
  <c r="C701" i="7"/>
  <c r="A701" i="7"/>
  <c r="C700" i="7"/>
  <c r="A700" i="7"/>
  <c r="C699" i="7"/>
  <c r="A699" i="7"/>
  <c r="C698" i="7"/>
  <c r="A698" i="7"/>
  <c r="C697" i="7"/>
  <c r="A697" i="7"/>
  <c r="C696" i="7"/>
  <c r="A696" i="7"/>
  <c r="C695" i="7"/>
  <c r="A695" i="7"/>
  <c r="C694" i="7"/>
  <c r="A694" i="7"/>
  <c r="C693" i="7"/>
  <c r="A693" i="7"/>
  <c r="C692" i="7"/>
  <c r="A692" i="7"/>
  <c r="C691" i="7"/>
  <c r="A691" i="7"/>
  <c r="C690" i="7"/>
  <c r="A690" i="7"/>
  <c r="C689" i="7"/>
  <c r="A689" i="7"/>
  <c r="C688" i="7"/>
  <c r="A688" i="7"/>
  <c r="C687" i="7"/>
  <c r="A687" i="7"/>
  <c r="C686" i="7"/>
  <c r="A686" i="7"/>
  <c r="C685" i="7"/>
  <c r="A685" i="7"/>
  <c r="C684" i="7"/>
  <c r="A684" i="7"/>
  <c r="C683" i="7"/>
  <c r="A683" i="7"/>
  <c r="C682" i="7"/>
  <c r="A682" i="7"/>
  <c r="C681" i="7"/>
  <c r="A681" i="7"/>
  <c r="C680" i="7"/>
  <c r="A680" i="7"/>
  <c r="C679" i="7"/>
  <c r="A679" i="7"/>
  <c r="C678" i="7"/>
  <c r="A678" i="7"/>
  <c r="C677" i="7"/>
  <c r="A677" i="7"/>
  <c r="C676" i="7"/>
  <c r="A676" i="7"/>
  <c r="C675" i="7"/>
  <c r="A675" i="7"/>
  <c r="C674" i="7"/>
  <c r="A674" i="7"/>
  <c r="C673" i="7"/>
  <c r="A673" i="7"/>
  <c r="C672" i="7"/>
  <c r="A672" i="7"/>
  <c r="C671" i="7"/>
  <c r="A671" i="7"/>
  <c r="C670" i="7"/>
  <c r="A670" i="7"/>
  <c r="C669" i="7"/>
  <c r="A669" i="7"/>
  <c r="C668" i="7"/>
  <c r="A668" i="7"/>
  <c r="C667" i="7"/>
  <c r="A667" i="7"/>
  <c r="C666" i="7"/>
  <c r="A666" i="7"/>
  <c r="C665" i="7"/>
  <c r="A665" i="7"/>
  <c r="C664" i="7"/>
  <c r="A664" i="7"/>
  <c r="C663" i="7"/>
  <c r="A663" i="7"/>
  <c r="C662" i="7"/>
  <c r="A662" i="7"/>
  <c r="C661" i="7"/>
  <c r="A661" i="7"/>
  <c r="C660" i="7"/>
  <c r="A660" i="7"/>
  <c r="C659" i="7"/>
  <c r="A659" i="7"/>
  <c r="C658" i="7"/>
  <c r="A658" i="7"/>
  <c r="C657" i="7"/>
  <c r="A657" i="7"/>
  <c r="C656" i="7"/>
  <c r="A656" i="7"/>
  <c r="C655" i="7"/>
  <c r="A655" i="7"/>
  <c r="C654" i="7"/>
  <c r="A654" i="7"/>
  <c r="C653" i="7"/>
  <c r="A653" i="7"/>
  <c r="C652" i="7"/>
  <c r="A652" i="7"/>
  <c r="C651" i="7"/>
  <c r="A651" i="7"/>
  <c r="C650" i="7"/>
  <c r="A650" i="7"/>
  <c r="C649" i="7"/>
  <c r="A649" i="7"/>
  <c r="C648" i="7"/>
  <c r="A648" i="7"/>
  <c r="C647" i="7"/>
  <c r="A647" i="7"/>
  <c r="C646" i="7"/>
  <c r="A646" i="7"/>
  <c r="C645" i="7"/>
  <c r="A645" i="7"/>
  <c r="C644" i="7"/>
  <c r="A644" i="7"/>
  <c r="C637" i="7"/>
  <c r="A637" i="7"/>
  <c r="C636" i="7"/>
  <c r="A636" i="7"/>
  <c r="C635" i="7"/>
  <c r="A635" i="7"/>
  <c r="C634" i="7"/>
  <c r="A634" i="7"/>
  <c r="C633" i="7"/>
  <c r="A633" i="7"/>
  <c r="C632" i="7"/>
  <c r="A632" i="7"/>
  <c r="C631" i="7"/>
  <c r="A631" i="7"/>
  <c r="C630" i="7"/>
  <c r="A630" i="7"/>
  <c r="C629" i="7"/>
  <c r="A629" i="7"/>
  <c r="C628" i="7"/>
  <c r="A628" i="7"/>
  <c r="C627" i="7"/>
  <c r="A627" i="7"/>
  <c r="C626" i="7"/>
  <c r="A626" i="7"/>
  <c r="C625" i="7"/>
  <c r="A625" i="7"/>
  <c r="C624" i="7"/>
  <c r="A624" i="7"/>
  <c r="C623" i="7"/>
  <c r="A623" i="7"/>
  <c r="C622" i="7"/>
  <c r="A622" i="7"/>
  <c r="C621" i="7"/>
  <c r="A621" i="7"/>
  <c r="C620" i="7"/>
  <c r="A620" i="7"/>
  <c r="C619" i="7"/>
  <c r="A619" i="7"/>
  <c r="C618" i="7"/>
  <c r="A618" i="7"/>
  <c r="C617" i="7"/>
  <c r="A617" i="7"/>
  <c r="C616" i="7"/>
  <c r="A616" i="7"/>
  <c r="C615" i="7"/>
  <c r="A615" i="7"/>
  <c r="C614" i="7"/>
  <c r="A614" i="7"/>
  <c r="C613" i="7"/>
  <c r="A613" i="7"/>
  <c r="C612" i="7"/>
  <c r="A612" i="7"/>
  <c r="C611" i="7"/>
  <c r="A611" i="7"/>
  <c r="C610" i="7"/>
  <c r="A610" i="7"/>
  <c r="C609" i="7"/>
  <c r="A609" i="7"/>
  <c r="C608" i="7"/>
  <c r="A608" i="7"/>
  <c r="C607" i="7"/>
  <c r="A607" i="7"/>
  <c r="C606" i="7"/>
  <c r="A606" i="7"/>
  <c r="C605" i="7"/>
  <c r="A605" i="7"/>
  <c r="C604" i="7"/>
  <c r="A604" i="7"/>
  <c r="C603" i="7"/>
  <c r="A603" i="7"/>
  <c r="C602" i="7"/>
  <c r="A602" i="7"/>
  <c r="C601" i="7"/>
  <c r="A601" i="7"/>
  <c r="C600" i="7"/>
  <c r="A600" i="7"/>
  <c r="C599" i="7"/>
  <c r="A599" i="7"/>
  <c r="C598" i="7"/>
  <c r="A598" i="7"/>
  <c r="C597" i="7"/>
  <c r="A597" i="7"/>
  <c r="C596" i="7"/>
  <c r="A596" i="7"/>
  <c r="C595" i="7"/>
  <c r="A595" i="7"/>
  <c r="C594" i="7"/>
  <c r="A594" i="7"/>
  <c r="C593" i="7"/>
  <c r="A593" i="7"/>
  <c r="C592" i="7"/>
  <c r="A592" i="7"/>
  <c r="C591" i="7"/>
  <c r="A591" i="7"/>
  <c r="C590" i="7"/>
  <c r="A590" i="7"/>
  <c r="C589" i="7"/>
  <c r="A589" i="7"/>
  <c r="C588" i="7"/>
  <c r="A588" i="7"/>
  <c r="C587" i="7"/>
  <c r="A587" i="7"/>
  <c r="C586" i="7"/>
  <c r="A586" i="7"/>
  <c r="C585" i="7"/>
  <c r="A585" i="7"/>
  <c r="C584" i="7"/>
  <c r="A584" i="7"/>
  <c r="C583" i="7"/>
  <c r="A583" i="7"/>
  <c r="C582" i="7"/>
  <c r="A582" i="7"/>
  <c r="C581" i="7"/>
  <c r="A581" i="7"/>
  <c r="C580" i="7"/>
  <c r="A580" i="7"/>
  <c r="C579" i="7"/>
  <c r="A579" i="7"/>
  <c r="C578" i="7"/>
  <c r="A578" i="7"/>
  <c r="C577" i="7"/>
  <c r="A577" i="7"/>
  <c r="C576" i="7"/>
  <c r="A576" i="7"/>
  <c r="C575" i="7"/>
  <c r="A575" i="7"/>
  <c r="C574" i="7"/>
  <c r="A574" i="7"/>
  <c r="C573" i="7"/>
  <c r="A573" i="7"/>
  <c r="C572" i="7"/>
  <c r="A572" i="7"/>
  <c r="C571" i="7"/>
  <c r="A571" i="7"/>
  <c r="C570" i="7"/>
  <c r="A570" i="7"/>
  <c r="C569" i="7"/>
  <c r="A569" i="7"/>
  <c r="C568" i="7"/>
  <c r="A568" i="7"/>
  <c r="C567" i="7"/>
  <c r="A567" i="7"/>
  <c r="C566" i="7"/>
  <c r="A566" i="7"/>
  <c r="C565" i="7"/>
  <c r="A565" i="7"/>
  <c r="C564" i="7"/>
  <c r="A564" i="7"/>
  <c r="C563" i="7"/>
  <c r="A563" i="7"/>
  <c r="C562" i="7"/>
  <c r="A562" i="7"/>
  <c r="C561" i="7"/>
  <c r="A561" i="7"/>
  <c r="C560" i="7"/>
  <c r="A560" i="7"/>
  <c r="C559" i="7"/>
  <c r="A559" i="7"/>
  <c r="C558" i="7"/>
  <c r="A558" i="7"/>
  <c r="C557" i="7"/>
  <c r="A557" i="7"/>
  <c r="C556" i="7"/>
  <c r="A556" i="7"/>
  <c r="C555" i="7"/>
  <c r="A555" i="7"/>
  <c r="C554" i="7"/>
  <c r="A554" i="7"/>
  <c r="C553" i="7"/>
  <c r="A553" i="7"/>
  <c r="C552" i="7"/>
  <c r="A552" i="7"/>
  <c r="C551" i="7"/>
  <c r="A551" i="7"/>
  <c r="C550" i="7"/>
  <c r="A550" i="7"/>
  <c r="C549" i="7"/>
  <c r="A549" i="7"/>
  <c r="C548" i="7"/>
  <c r="A548" i="7"/>
  <c r="C547" i="7"/>
  <c r="A547" i="7"/>
  <c r="C546" i="7"/>
  <c r="A546" i="7"/>
  <c r="C545" i="7"/>
  <c r="A545" i="7"/>
  <c r="C544" i="7"/>
  <c r="A544" i="7"/>
  <c r="C543" i="7"/>
  <c r="A543" i="7"/>
  <c r="C542" i="7"/>
  <c r="A542" i="7"/>
  <c r="C541" i="7"/>
  <c r="A541" i="7"/>
  <c r="C540" i="7"/>
  <c r="A540" i="7"/>
  <c r="C539" i="7"/>
  <c r="A539" i="7"/>
  <c r="C538" i="7"/>
  <c r="A538" i="7"/>
  <c r="C537" i="7"/>
  <c r="A537" i="7"/>
  <c r="C536" i="7"/>
  <c r="A536" i="7"/>
  <c r="C535" i="7"/>
  <c r="A535" i="7"/>
  <c r="C534" i="7"/>
  <c r="A534" i="7"/>
  <c r="C533" i="7"/>
  <c r="A533" i="7"/>
  <c r="C532" i="7"/>
  <c r="A532" i="7"/>
  <c r="C531" i="7"/>
  <c r="A531" i="7"/>
  <c r="C530" i="7"/>
  <c r="A530" i="7"/>
  <c r="C529" i="7"/>
  <c r="A529" i="7"/>
  <c r="C528" i="7"/>
  <c r="A528" i="7"/>
  <c r="C527" i="7"/>
  <c r="A527" i="7"/>
  <c r="C526" i="7"/>
  <c r="A526" i="7"/>
  <c r="C525" i="7"/>
  <c r="A525" i="7"/>
  <c r="C524" i="7"/>
  <c r="A524" i="7"/>
  <c r="C523" i="7"/>
  <c r="A523" i="7"/>
  <c r="C522" i="7"/>
  <c r="A522" i="7"/>
  <c r="C521" i="7"/>
  <c r="A521" i="7"/>
  <c r="C520" i="7"/>
  <c r="A520" i="7"/>
  <c r="C519" i="7"/>
  <c r="A519" i="7"/>
  <c r="C518" i="7"/>
  <c r="A518" i="7"/>
  <c r="C517" i="7"/>
  <c r="A517" i="7"/>
  <c r="C516" i="7"/>
  <c r="A516" i="7"/>
  <c r="C515" i="7"/>
  <c r="A515" i="7"/>
  <c r="C514" i="7"/>
  <c r="A514" i="7"/>
  <c r="C513" i="7"/>
  <c r="A513" i="7"/>
  <c r="C512" i="7"/>
  <c r="A512" i="7"/>
  <c r="C511" i="7"/>
  <c r="A511" i="7"/>
  <c r="C510" i="7"/>
  <c r="A510" i="7"/>
  <c r="C509" i="7"/>
  <c r="A509" i="7"/>
  <c r="C508" i="7"/>
  <c r="A508" i="7"/>
  <c r="C507" i="7"/>
  <c r="A507" i="7"/>
  <c r="C506" i="7"/>
  <c r="A506" i="7"/>
  <c r="C505" i="7"/>
  <c r="A505" i="7"/>
  <c r="C504" i="7"/>
  <c r="A504" i="7"/>
  <c r="C503" i="7"/>
  <c r="A503" i="7"/>
  <c r="C502" i="7"/>
  <c r="A502" i="7"/>
  <c r="C501" i="7"/>
  <c r="A501" i="7"/>
  <c r="C500" i="7"/>
  <c r="A500" i="7"/>
  <c r="C499" i="7"/>
  <c r="A499" i="7"/>
  <c r="C498" i="7"/>
  <c r="A498" i="7"/>
  <c r="C497" i="7"/>
  <c r="A497" i="7"/>
  <c r="C496" i="7"/>
  <c r="A496" i="7"/>
  <c r="C495" i="7"/>
  <c r="A495" i="7"/>
  <c r="C494" i="7"/>
  <c r="A494" i="7"/>
  <c r="C493" i="7"/>
  <c r="A493" i="7"/>
  <c r="C492" i="7"/>
  <c r="A492" i="7"/>
  <c r="C491" i="7"/>
  <c r="A491" i="7"/>
  <c r="C490" i="7"/>
  <c r="A490" i="7"/>
  <c r="C489" i="7"/>
  <c r="A489" i="7"/>
  <c r="C488" i="7"/>
  <c r="A488" i="7"/>
  <c r="C487" i="7"/>
  <c r="A487" i="7"/>
  <c r="C486" i="7"/>
  <c r="A486" i="7"/>
  <c r="C485" i="7"/>
  <c r="A485" i="7"/>
  <c r="C484" i="7"/>
  <c r="A484" i="7"/>
  <c r="C483" i="7"/>
  <c r="A483" i="7"/>
  <c r="C482" i="7"/>
  <c r="A482" i="7"/>
  <c r="C481" i="7"/>
  <c r="A481" i="7"/>
  <c r="C480" i="7"/>
  <c r="A480" i="7"/>
  <c r="C479" i="7"/>
  <c r="A479" i="7"/>
  <c r="C478" i="7"/>
  <c r="A478" i="7"/>
  <c r="C477" i="7"/>
  <c r="A477" i="7"/>
  <c r="C476" i="7"/>
  <c r="A476" i="7"/>
  <c r="C475" i="7"/>
  <c r="A475" i="7"/>
  <c r="C474" i="7"/>
  <c r="A474" i="7"/>
  <c r="C473" i="7"/>
  <c r="A473" i="7"/>
  <c r="C472" i="7"/>
  <c r="A472" i="7"/>
  <c r="C471" i="7"/>
  <c r="A471" i="7"/>
  <c r="C470" i="7"/>
  <c r="A470" i="7"/>
  <c r="C469" i="7"/>
  <c r="A469" i="7"/>
  <c r="C468" i="7"/>
  <c r="A468" i="7"/>
  <c r="C467" i="7"/>
  <c r="A467" i="7"/>
  <c r="C466" i="7"/>
  <c r="A466" i="7"/>
  <c r="C465" i="7"/>
  <c r="A465" i="7"/>
  <c r="C464" i="7"/>
  <c r="A464" i="7"/>
  <c r="C463" i="7"/>
  <c r="A463" i="7"/>
  <c r="C462" i="7"/>
  <c r="A462" i="7"/>
  <c r="C461" i="7"/>
  <c r="A461" i="7"/>
  <c r="C460" i="7"/>
  <c r="A460" i="7"/>
  <c r="C459" i="7"/>
  <c r="A459" i="7"/>
  <c r="C458" i="7"/>
  <c r="A458" i="7"/>
  <c r="C457" i="7"/>
  <c r="A457" i="7"/>
  <c r="C456" i="7"/>
  <c r="A456" i="7"/>
  <c r="C455" i="7"/>
  <c r="A455" i="7"/>
  <c r="C454" i="7"/>
  <c r="A454" i="7"/>
  <c r="M20" i="7"/>
  <c r="M19" i="7"/>
  <c r="M16" i="7"/>
  <c r="M15" i="7"/>
  <c r="M12" i="7"/>
  <c r="M11" i="7"/>
  <c r="DK13" i="6"/>
  <c r="DJ13" i="6"/>
  <c r="DI13" i="6"/>
  <c r="F8" i="6"/>
  <c r="DG86" i="5"/>
  <c r="DF86" i="5"/>
  <c r="DE86" i="5"/>
  <c r="DD86" i="5"/>
  <c r="CA86" i="5"/>
  <c r="BZ86" i="5"/>
  <c r="BY86" i="5"/>
  <c r="BX86" i="5"/>
  <c r="BG86" i="5"/>
  <c r="BF86" i="5"/>
  <c r="BE86" i="5"/>
  <c r="BD86" i="5"/>
  <c r="DG85" i="5"/>
  <c r="DF85" i="5"/>
  <c r="DE85" i="5"/>
  <c r="DD85" i="5"/>
  <c r="CA85" i="5"/>
  <c r="BZ85" i="5"/>
  <c r="BY85" i="5"/>
  <c r="BX85" i="5"/>
  <c r="BG85" i="5"/>
  <c r="BF85" i="5"/>
  <c r="BE85" i="5"/>
  <c r="BD85" i="5"/>
  <c r="DG84" i="5"/>
  <c r="DF84" i="5"/>
  <c r="DE84" i="5"/>
  <c r="DD84" i="5"/>
  <c r="DD83" i="5" s="1"/>
  <c r="CA84" i="5"/>
  <c r="CA83" i="5" s="1"/>
  <c r="BZ84" i="5"/>
  <c r="BY84" i="5"/>
  <c r="BY82" i="5" s="1"/>
  <c r="BX84" i="5"/>
  <c r="BX82" i="5" s="1"/>
  <c r="BG84" i="5"/>
  <c r="BG82" i="5" s="1"/>
  <c r="BF84" i="5"/>
  <c r="BF82" i="5" s="1"/>
  <c r="BE84" i="5"/>
  <c r="BD84" i="5"/>
  <c r="DG83" i="5"/>
  <c r="DF83" i="5"/>
  <c r="DE83" i="5"/>
  <c r="BZ83" i="5"/>
  <c r="BX83" i="5"/>
  <c r="BE83" i="5"/>
  <c r="BD83" i="5"/>
  <c r="DG82" i="5"/>
  <c r="DF82" i="5"/>
  <c r="DE82" i="5"/>
  <c r="CA82" i="5"/>
  <c r="BZ82" i="5"/>
  <c r="BE82" i="5"/>
  <c r="BD82" i="5"/>
  <c r="DG81" i="5"/>
  <c r="DF81" i="5"/>
  <c r="DE81" i="5"/>
  <c r="DD81" i="5"/>
  <c r="CA81" i="5"/>
  <c r="BZ81" i="5"/>
  <c r="BY81" i="5"/>
  <c r="BX81" i="5"/>
  <c r="BG81" i="5"/>
  <c r="BF81" i="5"/>
  <c r="BE81" i="5"/>
  <c r="BD81" i="5"/>
  <c r="DG80" i="5"/>
  <c r="DF80" i="5"/>
  <c r="DE80" i="5"/>
  <c r="DD80" i="5"/>
  <c r="CA80" i="5"/>
  <c r="BZ80" i="5"/>
  <c r="BY80" i="5"/>
  <c r="BX80" i="5"/>
  <c r="BG80" i="5"/>
  <c r="BF80" i="5"/>
  <c r="BE80" i="5"/>
  <c r="BD80" i="5"/>
  <c r="DG79" i="5"/>
  <c r="DG77" i="5" s="1"/>
  <c r="DF79" i="5"/>
  <c r="DF77" i="5" s="1"/>
  <c r="DE79" i="5"/>
  <c r="DD79" i="5"/>
  <c r="CA79" i="5"/>
  <c r="BZ79" i="5"/>
  <c r="BY79" i="5"/>
  <c r="BX79" i="5"/>
  <c r="BX78" i="5" s="1"/>
  <c r="BG79" i="5"/>
  <c r="BG78" i="5" s="1"/>
  <c r="BF79" i="5"/>
  <c r="BE79" i="5"/>
  <c r="BE77" i="5" s="1"/>
  <c r="BD79" i="5"/>
  <c r="BD77" i="5" s="1"/>
  <c r="DG78" i="5"/>
  <c r="DE78" i="5"/>
  <c r="DD78" i="5"/>
  <c r="CA78" i="5"/>
  <c r="BZ78" i="5"/>
  <c r="BY78" i="5"/>
  <c r="BF78" i="5"/>
  <c r="BD78" i="5"/>
  <c r="DE77" i="5"/>
  <c r="DD77" i="5"/>
  <c r="CA77" i="5"/>
  <c r="BZ77" i="5"/>
  <c r="BY77" i="5"/>
  <c r="BG77" i="5"/>
  <c r="BF77" i="5"/>
  <c r="DG76" i="5"/>
  <c r="DF76" i="5"/>
  <c r="DE76" i="5"/>
  <c r="DD76" i="5"/>
  <c r="CA76" i="5"/>
  <c r="BZ76" i="5"/>
  <c r="BY76" i="5"/>
  <c r="BX76" i="5"/>
  <c r="BG76" i="5"/>
  <c r="BF76" i="5"/>
  <c r="BE76" i="5"/>
  <c r="BD76" i="5"/>
  <c r="DG75" i="5"/>
  <c r="DF75" i="5"/>
  <c r="DE75" i="5"/>
  <c r="DD75" i="5"/>
  <c r="CA75" i="5"/>
  <c r="BZ75" i="5"/>
  <c r="BY75" i="5"/>
  <c r="BX75" i="5"/>
  <c r="BG75" i="5"/>
  <c r="BF75" i="5"/>
  <c r="BE75" i="5"/>
  <c r="BD75" i="5"/>
  <c r="DG74" i="5"/>
  <c r="DG72" i="5" s="1"/>
  <c r="DF74" i="5"/>
  <c r="DF73" i="5" s="1"/>
  <c r="DE74" i="5"/>
  <c r="DD74" i="5"/>
  <c r="CA74" i="5"/>
  <c r="CA72" i="5" s="1"/>
  <c r="BZ74" i="5"/>
  <c r="BZ72" i="5" s="1"/>
  <c r="BY74" i="5"/>
  <c r="BX74" i="5"/>
  <c r="BG74" i="5"/>
  <c r="BF74" i="5"/>
  <c r="BE74" i="5"/>
  <c r="BD74" i="5"/>
  <c r="BD73" i="5" s="1"/>
  <c r="DE73" i="5"/>
  <c r="DD73" i="5"/>
  <c r="CA73" i="5"/>
  <c r="BY73" i="5"/>
  <c r="BX73" i="5"/>
  <c r="BG73" i="5"/>
  <c r="BF73" i="5"/>
  <c r="BE73" i="5"/>
  <c r="DF72" i="5"/>
  <c r="DE72" i="5"/>
  <c r="DD72" i="5"/>
  <c r="BY72" i="5"/>
  <c r="BX72" i="5"/>
  <c r="BG72" i="5"/>
  <c r="BF72" i="5"/>
  <c r="BE72" i="5"/>
  <c r="S71" i="5"/>
  <c r="R71" i="5"/>
  <c r="Q71" i="5"/>
  <c r="P71" i="5"/>
  <c r="DG68" i="5"/>
  <c r="DF68" i="5"/>
  <c r="DE68" i="5"/>
  <c r="DD68" i="5"/>
  <c r="CA68" i="5"/>
  <c r="BZ68" i="5"/>
  <c r="BY68" i="5"/>
  <c r="BX68" i="5"/>
  <c r="BG68" i="5"/>
  <c r="BF68" i="5"/>
  <c r="BE68" i="5"/>
  <c r="BD68" i="5"/>
  <c r="DG67" i="5"/>
  <c r="DF67" i="5"/>
  <c r="DE67" i="5"/>
  <c r="DD67" i="5"/>
  <c r="CA67" i="5"/>
  <c r="BZ67" i="5"/>
  <c r="BY67" i="5"/>
  <c r="BX67" i="5"/>
  <c r="BG67" i="5"/>
  <c r="BF67" i="5"/>
  <c r="BE67" i="5"/>
  <c r="BD67" i="5"/>
  <c r="W67" i="5"/>
  <c r="V67" i="5"/>
  <c r="R67" i="5" s="1"/>
  <c r="U67" i="5"/>
  <c r="U62" i="5" s="1"/>
  <c r="T67" i="5"/>
  <c r="P67" i="5" s="1"/>
  <c r="S67" i="5"/>
  <c r="DG66" i="5"/>
  <c r="DG63" i="5" s="1"/>
  <c r="DF66" i="5"/>
  <c r="DF63" i="5" s="1"/>
  <c r="DE66" i="5"/>
  <c r="DD66" i="5"/>
  <c r="CA66" i="5"/>
  <c r="BZ66" i="5"/>
  <c r="BY66" i="5"/>
  <c r="BX66" i="5"/>
  <c r="BX62" i="5" s="1"/>
  <c r="BG66" i="5"/>
  <c r="BF66" i="5"/>
  <c r="BE66" i="5"/>
  <c r="BE62" i="5" s="1"/>
  <c r="BD66" i="5"/>
  <c r="BD62" i="5" s="1"/>
  <c r="W66" i="5"/>
  <c r="S66" i="5" s="1"/>
  <c r="V66" i="5"/>
  <c r="U66" i="5"/>
  <c r="T66" i="5"/>
  <c r="R66" i="5"/>
  <c r="Q66" i="5"/>
  <c r="P66" i="5"/>
  <c r="DG64" i="5"/>
  <c r="DF64" i="5"/>
  <c r="DE64" i="5"/>
  <c r="DD64" i="5"/>
  <c r="DD60" i="5" s="1"/>
  <c r="CA64" i="5"/>
  <c r="BZ64" i="5"/>
  <c r="BY64" i="5"/>
  <c r="BY61" i="5" s="1"/>
  <c r="BX64" i="5"/>
  <c r="BX61" i="5" s="1"/>
  <c r="BG64" i="5"/>
  <c r="BG61" i="5" s="1"/>
  <c r="BF64" i="5"/>
  <c r="BE64" i="5"/>
  <c r="BD64" i="5"/>
  <c r="S64" i="5"/>
  <c r="R64" i="5"/>
  <c r="Q64" i="5"/>
  <c r="P64" i="5"/>
  <c r="DE63" i="5"/>
  <c r="DD63" i="5"/>
  <c r="CA63" i="5"/>
  <c r="BZ63" i="5"/>
  <c r="BY63" i="5"/>
  <c r="BX63" i="5"/>
  <c r="BG63" i="5"/>
  <c r="BF63" i="5"/>
  <c r="DE62" i="5"/>
  <c r="DD62" i="5"/>
  <c r="CA62" i="5"/>
  <c r="BZ62" i="5"/>
  <c r="BY62" i="5"/>
  <c r="BG62" i="5"/>
  <c r="BF62" i="5"/>
  <c r="V62" i="5"/>
  <c r="T62" i="5"/>
  <c r="DG61" i="5"/>
  <c r="DF61" i="5"/>
  <c r="DE61" i="5"/>
  <c r="CA61" i="5"/>
  <c r="BZ61" i="5"/>
  <c r="BF61" i="5"/>
  <c r="BE61" i="5"/>
  <c r="BD61" i="5"/>
  <c r="U61" i="5"/>
  <c r="U68" i="5" s="1"/>
  <c r="DG60" i="5"/>
  <c r="DF60" i="5"/>
  <c r="DE60" i="5"/>
  <c r="CA60" i="5"/>
  <c r="BZ60" i="5"/>
  <c r="BX60" i="5"/>
  <c r="BF60" i="5"/>
  <c r="BE60" i="5"/>
  <c r="BD60" i="5"/>
  <c r="S60" i="5"/>
  <c r="DG59" i="5"/>
  <c r="DF59" i="5"/>
  <c r="DE59" i="5"/>
  <c r="CA59" i="5"/>
  <c r="BZ59" i="5"/>
  <c r="BX59" i="5"/>
  <c r="BF59" i="5"/>
  <c r="BE59" i="5"/>
  <c r="BD59" i="5"/>
  <c r="DG58" i="5"/>
  <c r="DF58" i="5"/>
  <c r="DE58" i="5"/>
  <c r="CA58" i="5"/>
  <c r="BZ58" i="5"/>
  <c r="BX58" i="5"/>
  <c r="BF58" i="5"/>
  <c r="BE58" i="5"/>
  <c r="BD58" i="5"/>
  <c r="DG57" i="5"/>
  <c r="BZ57" i="5"/>
  <c r="U57" i="5"/>
  <c r="U70" i="5" s="1"/>
  <c r="R57" i="5"/>
  <c r="Q57" i="5"/>
  <c r="GK56" i="5"/>
  <c r="D56" i="5"/>
  <c r="BY57" i="5" s="1"/>
  <c r="B56" i="5"/>
  <c r="F56" i="5" s="1"/>
  <c r="F48" i="5"/>
  <c r="R16" i="4"/>
  <c r="L16" i="4"/>
  <c r="K16" i="4"/>
  <c r="J16" i="4"/>
  <c r="H16" i="4"/>
  <c r="G16" i="4"/>
  <c r="F16" i="4"/>
  <c r="CF16" i="3"/>
  <c r="CE16" i="3"/>
  <c r="CD16" i="3"/>
  <c r="CC16" i="3"/>
  <c r="U16" i="3"/>
  <c r="P16" i="3"/>
  <c r="L56" i="5" s="1"/>
  <c r="N16" i="3"/>
  <c r="J16" i="3"/>
  <c r="I16" i="3"/>
  <c r="G56" i="5" s="1"/>
  <c r="H16" i="3"/>
  <c r="G16" i="3"/>
  <c r="M1" i="3"/>
  <c r="L1" i="3"/>
  <c r="K1" i="3"/>
  <c r="J1" i="3"/>
  <c r="I1" i="3"/>
  <c r="H1" i="3"/>
  <c r="G1" i="3"/>
  <c r="F1" i="3"/>
  <c r="H9" i="2"/>
  <c r="H8" i="2"/>
  <c r="E4" i="2"/>
  <c r="B5" i="1"/>
  <c r="GA123" i="8" l="1"/>
  <c r="GA126" i="8" s="1"/>
  <c r="GA113" i="8"/>
  <c r="GA116" i="8" s="1"/>
  <c r="GA99" i="8"/>
  <c r="GA118" i="8"/>
  <c r="GA121" i="8" s="1"/>
  <c r="CK202" i="8"/>
  <c r="CK158" i="8"/>
  <c r="CK150" i="8"/>
  <c r="CK198" i="8"/>
  <c r="DL202" i="8"/>
  <c r="DL158" i="8"/>
  <c r="DL190" i="8"/>
  <c r="DM190" i="8" s="1"/>
  <c r="DK194" i="8" s="1"/>
  <c r="P62" i="5"/>
  <c r="P60" i="5"/>
  <c r="GH56" i="5"/>
  <c r="CK146" i="8"/>
  <c r="U63" i="5"/>
  <c r="Q68" i="5"/>
  <c r="S62" i="5"/>
  <c r="R60" i="5"/>
  <c r="GJ56" i="5"/>
  <c r="CA57" i="5"/>
  <c r="DD61" i="5"/>
  <c r="BD63" i="5"/>
  <c r="BD72" i="5"/>
  <c r="BX77" i="5"/>
  <c r="DD82" i="5"/>
  <c r="BG97" i="8"/>
  <c r="DS97" i="8"/>
  <c r="GE97" i="8"/>
  <c r="BS99" i="8"/>
  <c r="EE99" i="8"/>
  <c r="CC158" i="8"/>
  <c r="EE113" i="8"/>
  <c r="EE116" i="8" s="1"/>
  <c r="DE57" i="5"/>
  <c r="U59" i="5"/>
  <c r="BE63" i="5"/>
  <c r="Q67" i="5"/>
  <c r="K62" i="8"/>
  <c r="K69" i="8" s="1"/>
  <c r="BK97" i="8"/>
  <c r="DW97" i="8"/>
  <c r="BK107" i="8"/>
  <c r="BG107" i="8" s="1"/>
  <c r="CH146" i="8"/>
  <c r="DL153" i="8"/>
  <c r="DL150" i="8" s="1"/>
  <c r="CD158" i="8"/>
  <c r="DL197" i="8"/>
  <c r="DL194" i="8" s="1"/>
  <c r="BS113" i="8"/>
  <c r="BS116" i="8" s="1"/>
  <c r="DF57" i="5"/>
  <c r="BZ73" i="5"/>
  <c r="DF78" i="5"/>
  <c r="L62" i="8"/>
  <c r="L69" i="8" s="1"/>
  <c r="BO97" i="8"/>
  <c r="EA97" i="8"/>
  <c r="EM99" i="8"/>
  <c r="CA120" i="8"/>
  <c r="CE158" i="8"/>
  <c r="DE190" i="8"/>
  <c r="CE202" i="8"/>
  <c r="I16" i="4"/>
  <c r="P62" i="8"/>
  <c r="P69" i="8" s="1"/>
  <c r="BW97" i="8"/>
  <c r="EI97" i="8"/>
  <c r="DG106" i="8"/>
  <c r="DL147" i="8"/>
  <c r="DL146" i="8" s="1"/>
  <c r="CG158" i="8"/>
  <c r="CH196" i="8"/>
  <c r="CG202" i="8"/>
  <c r="EM113" i="8"/>
  <c r="EM116" i="8" s="1"/>
  <c r="BS123" i="8"/>
  <c r="BS126" i="8" s="1"/>
  <c r="EE123" i="8"/>
  <c r="EE126" i="8" s="1"/>
  <c r="S57" i="5"/>
  <c r="R62" i="5"/>
  <c r="DF62" i="5"/>
  <c r="BF83" i="5"/>
  <c r="BE42" i="8"/>
  <c r="BY47" i="8"/>
  <c r="P71" i="8"/>
  <c r="S97" i="8"/>
  <c r="CE97" i="8"/>
  <c r="EQ97" i="8"/>
  <c r="AQ103" i="8"/>
  <c r="DC103" i="8"/>
  <c r="FW103" i="8"/>
  <c r="EQ107" i="8"/>
  <c r="DG107" i="8" s="1"/>
  <c r="DG117" i="8"/>
  <c r="T57" i="5"/>
  <c r="BG58" i="5"/>
  <c r="BG59" i="5"/>
  <c r="BG60" i="5"/>
  <c r="DG62" i="5"/>
  <c r="DG73" i="5"/>
  <c r="BG83" i="5"/>
  <c r="BF42" i="8"/>
  <c r="BZ47" i="8"/>
  <c r="K63" i="8"/>
  <c r="M74" i="8"/>
  <c r="M77" i="8" s="1"/>
  <c r="W97" i="8"/>
  <c r="CI97" i="8"/>
  <c r="EU97" i="8"/>
  <c r="EU131" i="8" s="1"/>
  <c r="EU128" i="8" s="1"/>
  <c r="EM123" i="8"/>
  <c r="EM126" i="8" s="1"/>
  <c r="CH161" i="8"/>
  <c r="CH192" i="8"/>
  <c r="CH205" i="8"/>
  <c r="BG42" i="8"/>
  <c r="CA47" i="8"/>
  <c r="L63" i="8"/>
  <c r="R74" i="8"/>
  <c r="R77" i="8" s="1"/>
  <c r="AA97" i="8"/>
  <c r="CM97" i="8"/>
  <c r="EY97" i="8"/>
  <c r="EY131" i="8" s="1"/>
  <c r="EY128" i="8" s="1"/>
  <c r="AY103" i="8"/>
  <c r="DK103" i="8"/>
  <c r="GE103" i="8"/>
  <c r="DJ146" i="8"/>
  <c r="DK146" i="8" s="1"/>
  <c r="DM146" i="8" s="1"/>
  <c r="DK150" i="8" s="1"/>
  <c r="CH148" i="8"/>
  <c r="CH155" i="8"/>
  <c r="CH173" i="8"/>
  <c r="CH199" i="8"/>
  <c r="V57" i="5"/>
  <c r="BY58" i="5"/>
  <c r="BY59" i="5"/>
  <c r="BY60" i="5"/>
  <c r="BE78" i="5"/>
  <c r="BY83" i="5"/>
  <c r="BD37" i="8"/>
  <c r="BX42" i="8"/>
  <c r="DD47" i="8"/>
  <c r="M63" i="8"/>
  <c r="AE97" i="8"/>
  <c r="CQ97" i="8"/>
  <c r="FC97" i="8"/>
  <c r="DE158" i="8"/>
  <c r="CC190" i="8"/>
  <c r="DE202" i="8"/>
  <c r="W57" i="5"/>
  <c r="AI97" i="8"/>
  <c r="CU97" i="8"/>
  <c r="FG97" i="8"/>
  <c r="CH157" i="8"/>
  <c r="CH177" i="8"/>
  <c r="CD190" i="8"/>
  <c r="CH201" i="8"/>
  <c r="BE57" i="5"/>
  <c r="W62" i="5"/>
  <c r="M60" i="8"/>
  <c r="M69" i="8" s="1"/>
  <c r="AM97" i="8"/>
  <c r="CY97" i="8"/>
  <c r="FK97" i="8"/>
  <c r="CH151" i="8"/>
  <c r="CE190" i="8"/>
  <c r="CH195" i="8"/>
  <c r="BF57" i="5"/>
  <c r="DD58" i="5"/>
  <c r="DD59" i="5"/>
  <c r="AQ97" i="8"/>
  <c r="DC97" i="8"/>
  <c r="FO97" i="8"/>
  <c r="CC146" i="8"/>
  <c r="CF190" i="8"/>
  <c r="BG57" i="5"/>
  <c r="AU97" i="8"/>
  <c r="DG97" i="8"/>
  <c r="FS97" i="8"/>
  <c r="CD146" i="8"/>
  <c r="CH153" i="8"/>
  <c r="CG190" i="8"/>
  <c r="R60" i="8"/>
  <c r="AY97" i="8"/>
  <c r="DK97" i="8"/>
  <c r="FW97" i="8"/>
  <c r="CE146" i="8"/>
  <c r="BC97" i="8"/>
  <c r="DO97" i="8"/>
  <c r="DG122" i="8"/>
  <c r="DM194" i="8" l="1"/>
  <c r="DK198" i="8" s="1"/>
  <c r="DM198" i="8" s="1"/>
  <c r="DK202" i="8" s="1"/>
  <c r="DM202" i="8" s="1"/>
  <c r="M96" i="8"/>
  <c r="T70" i="5"/>
  <c r="T61" i="5"/>
  <c r="T68" i="5" s="1"/>
  <c r="T59" i="5"/>
  <c r="EM108" i="8"/>
  <c r="Q62" i="5"/>
  <c r="Q60" i="5"/>
  <c r="GI56" i="5"/>
  <c r="EA99" i="8"/>
  <c r="EA118" i="8"/>
  <c r="EA121" i="8" s="1"/>
  <c r="EA123" i="8"/>
  <c r="EA126" i="8" s="1"/>
  <c r="EA113" i="8"/>
  <c r="EA116" i="8" s="1"/>
  <c r="FK123" i="8"/>
  <c r="FK126" i="8" s="1"/>
  <c r="FK113" i="8"/>
  <c r="FK116" i="8" s="1"/>
  <c r="FK99" i="8"/>
  <c r="FK118" i="8"/>
  <c r="FK121" i="8" s="1"/>
  <c r="BO99" i="8"/>
  <c r="BO108" i="8" s="1"/>
  <c r="BO118" i="8"/>
  <c r="BO121" i="8" s="1"/>
  <c r="BO123" i="8"/>
  <c r="BO126" i="8" s="1"/>
  <c r="BO113" i="8"/>
  <c r="BO116" i="8" s="1"/>
  <c r="AM101" i="8"/>
  <c r="AM108" i="8" s="1"/>
  <c r="AM99" i="8"/>
  <c r="CQ123" i="8"/>
  <c r="CQ126" i="8" s="1"/>
  <c r="CQ113" i="8"/>
  <c r="CQ116" i="8" s="1"/>
  <c r="CQ99" i="8"/>
  <c r="CQ118" i="8"/>
  <c r="CQ121" i="8" s="1"/>
  <c r="DM150" i="8"/>
  <c r="DK154" i="8" s="1"/>
  <c r="DM154" i="8" s="1"/>
  <c r="DK158" i="8" s="1"/>
  <c r="DM158" i="8" s="1"/>
  <c r="CI123" i="8"/>
  <c r="CI126" i="8" s="1"/>
  <c r="CI113" i="8"/>
  <c r="CI116" i="8" s="1"/>
  <c r="CI99" i="8"/>
  <c r="CI108" i="8" s="1"/>
  <c r="CI118" i="8"/>
  <c r="CI121" i="8" s="1"/>
  <c r="W101" i="8"/>
  <c r="W108" i="8" s="1"/>
  <c r="W110" i="8"/>
  <c r="W99" i="8"/>
  <c r="EQ118" i="8"/>
  <c r="EQ121" i="8" s="1"/>
  <c r="EQ123" i="8"/>
  <c r="EQ126" i="8" s="1"/>
  <c r="EQ113" i="8"/>
  <c r="EQ116" i="8" s="1"/>
  <c r="EQ99" i="8"/>
  <c r="EE108" i="8"/>
  <c r="AE99" i="8"/>
  <c r="AE101" i="8"/>
  <c r="AE108" i="8" s="1"/>
  <c r="Q63" i="5"/>
  <c r="Q61" i="5"/>
  <c r="CE118" i="8"/>
  <c r="CE121" i="8" s="1"/>
  <c r="CA121" i="8" s="1"/>
  <c r="CE99" i="8"/>
  <c r="CE123" i="8"/>
  <c r="CE126" i="8" s="1"/>
  <c r="CA126" i="8" s="1"/>
  <c r="CE113" i="8"/>
  <c r="CE116" i="8" s="1"/>
  <c r="DG102" i="8"/>
  <c r="DG103" i="8"/>
  <c r="BS108" i="8"/>
  <c r="FS123" i="8"/>
  <c r="FS126" i="8" s="1"/>
  <c r="FS113" i="8"/>
  <c r="FS116" i="8" s="1"/>
  <c r="FS99" i="8"/>
  <c r="FS108" i="8" s="1"/>
  <c r="FS118" i="8"/>
  <c r="FS121" i="8" s="1"/>
  <c r="GE113" i="8"/>
  <c r="GE116" i="8" s="1"/>
  <c r="GE99" i="8"/>
  <c r="GE108" i="8" s="1"/>
  <c r="GE118" i="8"/>
  <c r="GE121" i="8" s="1"/>
  <c r="GE123" i="8"/>
  <c r="GE126" i="8" s="1"/>
  <c r="BC113" i="8"/>
  <c r="BC116" i="8" s="1"/>
  <c r="BC99" i="8"/>
  <c r="BC118" i="8"/>
  <c r="BC121" i="8" s="1"/>
  <c r="BC123" i="8"/>
  <c r="BC126" i="8" s="1"/>
  <c r="FO123" i="8"/>
  <c r="FO126" i="8" s="1"/>
  <c r="FO113" i="8"/>
  <c r="FO116" i="8" s="1"/>
  <c r="FO99" i="8"/>
  <c r="FO118" i="8"/>
  <c r="FO121" i="8" s="1"/>
  <c r="CM123" i="8"/>
  <c r="CM126" i="8" s="1"/>
  <c r="CM113" i="8"/>
  <c r="CM116" i="8" s="1"/>
  <c r="CM99" i="8"/>
  <c r="CM108" i="8" s="1"/>
  <c r="CM118" i="8"/>
  <c r="CM121" i="8" s="1"/>
  <c r="BW118" i="8"/>
  <c r="BW121" i="8" s="1"/>
  <c r="BW123" i="8"/>
  <c r="BW126" i="8" s="1"/>
  <c r="BW113" i="8"/>
  <c r="BW116" i="8" s="1"/>
  <c r="BW99" i="8"/>
  <c r="DS99" i="8"/>
  <c r="DS118" i="8"/>
  <c r="DS121" i="8" s="1"/>
  <c r="DS123" i="8"/>
  <c r="DS126" i="8" s="1"/>
  <c r="DS113" i="8"/>
  <c r="DS116" i="8" s="1"/>
  <c r="CY123" i="8"/>
  <c r="CY126" i="8" s="1"/>
  <c r="CY113" i="8"/>
  <c r="CY116" i="8" s="1"/>
  <c r="CY99" i="8"/>
  <c r="CY118" i="8"/>
  <c r="CY121" i="8" s="1"/>
  <c r="DC123" i="8"/>
  <c r="DC126" i="8" s="1"/>
  <c r="DC113" i="8"/>
  <c r="DC116" i="8" s="1"/>
  <c r="DC99" i="8"/>
  <c r="DC108" i="8" s="1"/>
  <c r="DC118" i="8"/>
  <c r="DC121" i="8" s="1"/>
  <c r="AA110" i="8"/>
  <c r="AA99" i="8"/>
  <c r="AA101" i="8"/>
  <c r="AA108" i="8" s="1"/>
  <c r="AU99" i="8"/>
  <c r="AU101" i="8"/>
  <c r="AU108" i="8" s="1"/>
  <c r="DO113" i="8"/>
  <c r="DO116" i="8" s="1"/>
  <c r="DO99" i="8"/>
  <c r="DO118" i="8"/>
  <c r="DO121" i="8" s="1"/>
  <c r="DO123" i="8"/>
  <c r="DO126" i="8" s="1"/>
  <c r="AQ99" i="8"/>
  <c r="AQ101" i="8"/>
  <c r="AQ108" i="8" s="1"/>
  <c r="M56" i="5"/>
  <c r="GA108" i="8"/>
  <c r="FW123" i="8"/>
  <c r="FW126" i="8" s="1"/>
  <c r="FW113" i="8"/>
  <c r="FW116" i="8" s="1"/>
  <c r="FW99" i="8"/>
  <c r="FW118" i="8"/>
  <c r="FW121" i="8" s="1"/>
  <c r="FG123" i="8"/>
  <c r="FG126" i="8" s="1"/>
  <c r="FG113" i="8"/>
  <c r="FG116" i="8" s="1"/>
  <c r="FG99" i="8"/>
  <c r="FG118" i="8"/>
  <c r="FG121" i="8" s="1"/>
  <c r="EI118" i="8"/>
  <c r="EI121" i="8" s="1"/>
  <c r="EI123" i="8"/>
  <c r="EI126" i="8" s="1"/>
  <c r="EI113" i="8"/>
  <c r="EI116" i="8" s="1"/>
  <c r="EI99" i="8"/>
  <c r="DK113" i="8"/>
  <c r="DK116" i="8" s="1"/>
  <c r="DK99" i="8"/>
  <c r="DK118" i="8"/>
  <c r="DK121" i="8" s="1"/>
  <c r="DK123" i="8"/>
  <c r="DK126" i="8" s="1"/>
  <c r="CU118" i="8"/>
  <c r="CU121" i="8" s="1"/>
  <c r="CU123" i="8"/>
  <c r="CU126" i="8" s="1"/>
  <c r="CU113" i="8"/>
  <c r="CU116" i="8" s="1"/>
  <c r="CU99" i="8"/>
  <c r="CU108" i="8" s="1"/>
  <c r="DW99" i="8"/>
  <c r="DW108" i="8" s="1"/>
  <c r="DW123" i="8"/>
  <c r="DW126" i="8" s="1"/>
  <c r="DW118" i="8"/>
  <c r="DW121" i="8" s="1"/>
  <c r="DW113" i="8"/>
  <c r="DW116" i="8" s="1"/>
  <c r="FC123" i="8"/>
  <c r="FC126" i="8" s="1"/>
  <c r="FC113" i="8"/>
  <c r="FC116" i="8" s="1"/>
  <c r="FC99" i="8"/>
  <c r="FC108" i="8" s="1"/>
  <c r="FC118" i="8"/>
  <c r="FC121" i="8" s="1"/>
  <c r="AY113" i="8"/>
  <c r="AY116" i="8" s="1"/>
  <c r="AY99" i="8"/>
  <c r="AY118" i="8"/>
  <c r="AY121" i="8" s="1"/>
  <c r="AY123" i="8"/>
  <c r="AY126" i="8" s="1"/>
  <c r="AI99" i="8"/>
  <c r="AI101" i="8"/>
  <c r="AI108" i="8" s="1"/>
  <c r="BK99" i="8"/>
  <c r="BK118" i="8"/>
  <c r="BK121" i="8" s="1"/>
  <c r="BG121" i="8" s="1"/>
  <c r="BK123" i="8"/>
  <c r="BK126" i="8" s="1"/>
  <c r="BG126" i="8" s="1"/>
  <c r="BK113" i="8"/>
  <c r="BK116" i="8" s="1"/>
  <c r="BG116" i="8" s="1"/>
  <c r="R69" i="8"/>
  <c r="W70" i="5"/>
  <c r="W59" i="5"/>
  <c r="W61" i="5"/>
  <c r="W68" i="5" s="1"/>
  <c r="V70" i="5"/>
  <c r="V61" i="5"/>
  <c r="V68" i="5" s="1"/>
  <c r="V59" i="5"/>
  <c r="V63" i="5" l="1"/>
  <c r="R68" i="5"/>
  <c r="EI108" i="8"/>
  <c r="CA116" i="8"/>
  <c r="FK108" i="8"/>
  <c r="S68" i="5"/>
  <c r="W63" i="5"/>
  <c r="DO108" i="8"/>
  <c r="CE108" i="8"/>
  <c r="BC108" i="8"/>
  <c r="DS108" i="8"/>
  <c r="FG108" i="8"/>
  <c r="BW108" i="8"/>
  <c r="CQ108" i="8"/>
  <c r="EA108" i="8"/>
  <c r="BK108" i="8"/>
  <c r="BG108" i="8" s="1"/>
  <c r="FW108" i="8"/>
  <c r="EQ108" i="8"/>
  <c r="DG126" i="8"/>
  <c r="T63" i="5"/>
  <c r="P68" i="5"/>
  <c r="DG121" i="8"/>
  <c r="AY108" i="8"/>
  <c r="DK108" i="8"/>
  <c r="CY108" i="8"/>
  <c r="FO108" i="8"/>
  <c r="DG116" i="8"/>
  <c r="S108" i="8"/>
  <c r="CA108" i="8" l="1"/>
  <c r="DG108" i="8"/>
  <c r="S61" i="5"/>
  <c r="S63" i="5"/>
  <c r="P63" i="5"/>
  <c r="P61" i="5"/>
  <c r="R63" i="5"/>
  <c r="R61" i="5"/>
</calcChain>
</file>

<file path=xl/sharedStrings.xml><?xml version="1.0" encoding="utf-8"?>
<sst xmlns="http://schemas.openxmlformats.org/spreadsheetml/2006/main" count="5623" uniqueCount="2056">
  <si>
    <t xml:space="preserve"> (требуется обновление)</t>
  </si>
  <si>
    <t>Код отчёта: WARM.TOPL.Q4.2022.EIAS</t>
  </si>
  <si>
    <t>Версия отчёта: 1.0.0</t>
  </si>
  <si>
    <t>Условные обозначения</t>
  </si>
  <si>
    <t>A</t>
  </si>
  <si>
    <t xml:space="preserve"> - предназначенные для заполнения</t>
  </si>
  <si>
    <t xml:space="preserve"> - ссылки и автозаполняемые поля</t>
  </si>
  <si>
    <t xml:space="preserve"> - с формулами и константами</t>
  </si>
  <si>
    <t xml:space="preserve"> - обязательные для заполнения</t>
  </si>
  <si>
    <t>Работа с реестрами</t>
  </si>
  <si>
    <t>Если в предложенном Вам списке необходимая организация, территория или объект отсутствуют, обновите списки с помощью элементов управления на листах. Если после обновления Вам не удалось найти необходимую позицию в списке, обратитесь к ответственному за поддержание реестра Вашего региона либо в Отдел сопровождения пользователей ЕИАС.</t>
  </si>
  <si>
    <t>Проверка отчёта</t>
  </si>
  <si>
    <t>• При сохранении отчётной формы осуществляется проверка корректности данных_x000D_
• Для каждого сообщения возможны 2 статуса: ошибка и предупреждение_x000D_
• При наличии сообщений со статусом «Ошибка» файл будет отклонён системой и не будет загружен в хранилище данных, сообщения со статусом «Предупреждение» носят информационный характер, и такой файл будет принят к обработке системой</t>
  </si>
  <si>
    <t xml:space="preserve">   обновление индикаторов проверки отчёта</t>
  </si>
  <si>
    <t>Субъект РФ</t>
  </si>
  <si>
    <t>Ханты-Мансийский автономный округ</t>
  </si>
  <si>
    <t>MANDATORY</t>
  </si>
  <si>
    <t>Отчётный период</t>
  </si>
  <si>
    <t>RST_ORG_ID</t>
  </si>
  <si>
    <t>Наименование ЮЛ / ИП</t>
  </si>
  <si>
    <t>ООО "ПриобьСтройГарант"</t>
  </si>
  <si>
    <t>ИНН</t>
  </si>
  <si>
    <t>8614000871</t>
  </si>
  <si>
    <t>КПП</t>
  </si>
  <si>
    <t>861401001</t>
  </si>
  <si>
    <t>ОГРН</t>
  </si>
  <si>
    <t>1168617052757</t>
  </si>
  <si>
    <t>Организационно-правовая форма</t>
  </si>
  <si>
    <t>1 23 00 | Общества с ограниченной ответственностью</t>
  </si>
  <si>
    <t>Выбор организации</t>
  </si>
  <si>
    <t>по данным предыдущего мониторинга</t>
  </si>
  <si>
    <t>LGL_ID</t>
  </si>
  <si>
    <t>6838174740</t>
  </si>
  <si>
    <t>Контактные данные</t>
  </si>
  <si>
    <t>Ответственный за предоставление информации</t>
  </si>
  <si>
    <t>ФИО</t>
  </si>
  <si>
    <t>Зыблева Александра Владимировна</t>
  </si>
  <si>
    <t>Должность</t>
  </si>
  <si>
    <t>Экономист</t>
  </si>
  <si>
    <t>Контактный телефон</t>
  </si>
  <si>
    <t>8 (34678) 24-4-29</t>
  </si>
  <si>
    <t>e-mail</t>
  </si>
  <si>
    <t>priobstroygarant@yandex.ru</t>
  </si>
  <si>
    <t>Дата последнего обновления реестра организаций: 10.02.2023, 17:19:13</t>
  </si>
  <si>
    <t>Дата последнего обновления реестра МР/МО/ОКТМО: 10.02.2023, 17:19:13</t>
  </si>
  <si>
    <t>Дата последнего обновления списка объектов регулируемой инфраструктуры: 10.02.2023, 17:19:42</t>
  </si>
  <si>
    <t>Дата загрузки в отчёт данных мониторинга "Информация о фактически сложившихся ценах и объёмах потребления топлива": 10.02.2023, 17:19:42</t>
  </si>
  <si>
    <t>Дата последнего обновления данных мониторинга принятых тарифных решений: 10.02.2023, 17:19:42</t>
  </si>
  <si>
    <t>NUMBER</t>
  </si>
  <si>
    <t>INN</t>
  </si>
  <si>
    <t>KPP</t>
  </si>
  <si>
    <t>ORG</t>
  </si>
  <si>
    <t>OPF</t>
  </si>
  <si>
    <t>FIL</t>
  </si>
  <si>
    <t>VDET</t>
  </si>
  <si>
    <t>NDS</t>
  </si>
  <si>
    <t>Перечень муниципальных образований, на территории которых организация оказывает услуги теплоснабжения</t>
  </si>
  <si>
    <t>OPTIONAL</t>
  </si>
  <si>
    <t>№ п/п</t>
  </si>
  <si>
    <t>Наименование (описание) обособленного подразделения</t>
  </si>
  <si>
    <t>Вид(-ы) деятельности организации</t>
  </si>
  <si>
    <t>Плательщик НДС</t>
  </si>
  <si>
    <t>Объекты организации</t>
  </si>
  <si>
    <t>STATUS</t>
  </si>
  <si>
    <t>Муниципальный район</t>
  </si>
  <si>
    <t>Муниципальное образование</t>
  </si>
  <si>
    <t>ОКТМО</t>
  </si>
  <si>
    <t>Тип муниципального образования</t>
  </si>
  <si>
    <t>Вид(-ы) теплоносителя(-ей)</t>
  </si>
  <si>
    <t>(код) телефон</t>
  </si>
  <si>
    <t>Изменить</t>
  </si>
  <si>
    <t>×</t>
  </si>
  <si>
    <t>1</t>
  </si>
  <si>
    <t/>
  </si>
  <si>
    <t>Некомбинированное производство :: Передача :: Сбыт</t>
  </si>
  <si>
    <t>нет</t>
  </si>
  <si>
    <t>Октябрьский муниципальный район</t>
  </si>
  <si>
    <t>Перегребное</t>
  </si>
  <si>
    <t>71821428</t>
  </si>
  <si>
    <t>Носитель - горячая вода (Т)</t>
  </si>
  <si>
    <t xml:space="preserve"> </t>
  </si>
  <si>
    <t>Добавить территорию</t>
  </si>
  <si>
    <t xml:space="preserve">   </t>
  </si>
  <si>
    <t>Перечень объектов организации, оказывающей услуги теплоснабжения</t>
  </si>
  <si>
    <t>Наименование юридического лица</t>
  </si>
  <si>
    <t>Количество объектов</t>
  </si>
  <si>
    <t>Наименование объекта</t>
  </si>
  <si>
    <t>Тип объекта</t>
  </si>
  <si>
    <t>Виды деятельности</t>
  </si>
  <si>
    <t>Адрес объекта</t>
  </si>
  <si>
    <t>Территория оказания услуг</t>
  </si>
  <si>
    <t>Производство</t>
  </si>
  <si>
    <t>Передача</t>
  </si>
  <si>
    <t>Сбыт</t>
  </si>
  <si>
    <t>Вид(-ы) используемого топлива</t>
  </si>
  <si>
    <t>Комментарии</t>
  </si>
  <si>
    <t>Населённый пункт</t>
  </si>
  <si>
    <t>улица, проезд, проспект, переулок и т.п.</t>
  </si>
  <si>
    <t>дом, корпус, строение</t>
  </si>
  <si>
    <t>Установленная мощность, Гкал/час</t>
  </si>
  <si>
    <t>Подключенная нагрузка, Гкал/час</t>
  </si>
  <si>
    <t>Удалить</t>
  </si>
  <si>
    <t>3</t>
  </si>
  <si>
    <t>Котельная № 1</t>
  </si>
  <si>
    <t>ТИ</t>
  </si>
  <si>
    <t>да</t>
  </si>
  <si>
    <t>с Перегребное</t>
  </si>
  <si>
    <t>71821428101</t>
  </si>
  <si>
    <t>ул. Строителей</t>
  </si>
  <si>
    <t>8 В/1</t>
  </si>
  <si>
    <t>[Газ природный]</t>
  </si>
  <si>
    <t>2</t>
  </si>
  <si>
    <t>Котельная № 2</t>
  </si>
  <si>
    <t>д Чемаши</t>
  </si>
  <si>
    <t>71821428106</t>
  </si>
  <si>
    <t>ул. Ленина</t>
  </si>
  <si>
    <t>10 Г</t>
  </si>
  <si>
    <t>Котельная № 3</t>
  </si>
  <si>
    <t>д Нижние Нарыкары</t>
  </si>
  <si>
    <t>71821428111</t>
  </si>
  <si>
    <t>пер. Клубный</t>
  </si>
  <si>
    <t>5</t>
  </si>
  <si>
    <t>Добавить объект</t>
  </si>
  <si>
    <t>NG</t>
  </si>
  <si>
    <t>NGL</t>
  </si>
  <si>
    <t>NGU</t>
  </si>
  <si>
    <t>NGC</t>
  </si>
  <si>
    <t>GBL</t>
  </si>
  <si>
    <t>GCK</t>
  </si>
  <si>
    <t>GOA</t>
  </si>
  <si>
    <t>DSG</t>
  </si>
  <si>
    <t>GCN</t>
  </si>
  <si>
    <t>LNG</t>
  </si>
  <si>
    <t>DSL</t>
  </si>
  <si>
    <t>DSLA</t>
  </si>
  <si>
    <t>DSLW</t>
  </si>
  <si>
    <t>DSLS</t>
  </si>
  <si>
    <t>DSLO</t>
  </si>
  <si>
    <t>MST</t>
  </si>
  <si>
    <t>MSTM40</t>
  </si>
  <si>
    <t>MSTM100</t>
  </si>
  <si>
    <t>MSTM200</t>
  </si>
  <si>
    <t>MSTT</t>
  </si>
  <si>
    <t>MSTF5</t>
  </si>
  <si>
    <t>MSTF12</t>
  </si>
  <si>
    <t>OIL</t>
  </si>
  <si>
    <t>COA</t>
  </si>
  <si>
    <t>COAA</t>
  </si>
  <si>
    <t>COAB</t>
  </si>
  <si>
    <t>COAG</t>
  </si>
  <si>
    <t>COALF</t>
  </si>
  <si>
    <t>COAF</t>
  </si>
  <si>
    <t>COAC</t>
  </si>
  <si>
    <t>COASC</t>
  </si>
  <si>
    <t>COAWC</t>
  </si>
  <si>
    <t>COAS</t>
  </si>
  <si>
    <t>ENR</t>
  </si>
  <si>
    <t>PWR</t>
  </si>
  <si>
    <t>CWD</t>
  </si>
  <si>
    <t>WDS</t>
  </si>
  <si>
    <t>PLT</t>
  </si>
  <si>
    <t>SAW</t>
  </si>
  <si>
    <t>PEA</t>
  </si>
  <si>
    <t>SHL</t>
  </si>
  <si>
    <t>STF</t>
  </si>
  <si>
    <t>OTH</t>
  </si>
  <si>
    <t>Показатели</t>
  </si>
  <si>
    <t>Вид топлива</t>
  </si>
  <si>
    <t>Газ природный</t>
  </si>
  <si>
    <t>Газ доменный</t>
  </si>
  <si>
    <t>Газ коксовый</t>
  </si>
  <si>
    <t>Газ нефтяной (попутный)</t>
  </si>
  <si>
    <t>Газ сухой отбензиненный</t>
  </si>
  <si>
    <t>Газовый конденсат</t>
  </si>
  <si>
    <t>Газ сжиженный</t>
  </si>
  <si>
    <t>Дизельное топливо</t>
  </si>
  <si>
    <t>Мазут</t>
  </si>
  <si>
    <t>Нефть</t>
  </si>
  <si>
    <t>Уголь</t>
  </si>
  <si>
    <t>Электроэнергия</t>
  </si>
  <si>
    <t>Дрова</t>
  </si>
  <si>
    <t>Пеллеты</t>
  </si>
  <si>
    <t>Опилки</t>
  </si>
  <si>
    <t>Торф</t>
  </si>
  <si>
    <t>Сланцы</t>
  </si>
  <si>
    <t>Печное бытовое топливо</t>
  </si>
  <si>
    <t>Прочие виды топлива</t>
  </si>
  <si>
    <t>SUM.Q4</t>
  </si>
  <si>
    <t>SUM.Q3</t>
  </si>
  <si>
    <t>SUM.Q2</t>
  </si>
  <si>
    <t>SUM.Q1</t>
  </si>
  <si>
    <t>Марка топлива</t>
  </si>
  <si>
    <t>Всего</t>
  </si>
  <si>
    <t>Газ лимитный</t>
  </si>
  <si>
    <t>Газ сверхлимитный</t>
  </si>
  <si>
    <t>Газ коммерческий</t>
  </si>
  <si>
    <t>А (арктическое)</t>
  </si>
  <si>
    <t>З (зимнее)</t>
  </si>
  <si>
    <t>Л (летнее)</t>
  </si>
  <si>
    <t>Е (межсезонное)</t>
  </si>
  <si>
    <t>М-40</t>
  </si>
  <si>
    <t>М-100</t>
  </si>
  <si>
    <t>М-200</t>
  </si>
  <si>
    <t>мазут марки "Т"</t>
  </si>
  <si>
    <t>Ф-5</t>
  </si>
  <si>
    <t>Ф-12</t>
  </si>
  <si>
    <t>Уголь антрацит</t>
  </si>
  <si>
    <t>Уголь бурый</t>
  </si>
  <si>
    <t>Уголь газовый</t>
  </si>
  <si>
    <t>Уголь длиннопламенный</t>
  </si>
  <si>
    <t>Уголь жирный</t>
  </si>
  <si>
    <t>Уголь коксовый</t>
  </si>
  <si>
    <t>Уголь отощённо-спекающийся</t>
  </si>
  <si>
    <t>Уголь слабоспекающийся</t>
  </si>
  <si>
    <t>Уголь тощий</t>
  </si>
  <si>
    <t>Энергия</t>
  </si>
  <si>
    <t>Заявленная мощность</t>
  </si>
  <si>
    <t>Уголь древесный</t>
  </si>
  <si>
    <t>Единица измерения</t>
  </si>
  <si>
    <t>тыс.куб.м</t>
  </si>
  <si>
    <t>тнт</t>
  </si>
  <si>
    <t>тыс.кВт*час</t>
  </si>
  <si>
    <t>МВт</t>
  </si>
  <si>
    <t>Период</t>
  </si>
  <si>
    <t>12 месяцев</t>
  </si>
  <si>
    <t>9 месяцев</t>
  </si>
  <si>
    <t>I полугодие</t>
  </si>
  <si>
    <t>I квартал</t>
  </si>
  <si>
    <t>Исключить из расчёта</t>
  </si>
  <si>
    <t>Включить в расчёт</t>
  </si>
  <si>
    <t>1.1.1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</si>
  <si>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без учёта транспортировки</t>
    </r>
    <r>
      <rPr>
        <sz val="8"/>
        <rFont val="Tahoma"/>
        <family val="2"/>
        <charset val="204"/>
      </rPr>
      <t xml:space="preserve"> (руб./ед.изм.)</t>
    </r>
  </si>
  <si>
    <t>без НДС</t>
  </si>
  <si>
    <t>1.1.2</t>
  </si>
  <si>
    <t>с НДС</t>
  </si>
  <si>
    <t>1.2.1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</si>
  <si>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(руб./ед.изм.)</t>
    </r>
  </si>
  <si>
    <t>1.2.2</t>
  </si>
  <si>
    <t>1.3.1</t>
  </si>
  <si>
    <r>
      <rPr>
        <sz val="8"/>
        <rFont val="Tahoma"/>
        <family val="2"/>
        <charset val="204"/>
      </rPr>
      <t xml:space="preserve">Цена условного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(руб./тут)</t>
    </r>
  </si>
  <si>
    <t>1.3.2</t>
  </si>
  <si>
    <t>2.1</t>
  </si>
  <si>
    <t>Объём натурального топлива, всего</t>
  </si>
  <si>
    <t>2.2</t>
  </si>
  <si>
    <t>Переводной коэффициент</t>
  </si>
  <si>
    <t>2.3</t>
  </si>
  <si>
    <t>Объём условного топлива, всего (тут)</t>
  </si>
  <si>
    <t>3.1</t>
  </si>
  <si>
    <t>Затраты на топливо, всего (тыс.руб.)</t>
  </si>
  <si>
    <t>3.2</t>
  </si>
  <si>
    <t>4.1.1</t>
  </si>
  <si>
    <t>Топливо, транспортируемое по сетям, магистралям (трубопроводам)</t>
  </si>
  <si>
    <t>Средний тариф транзитной транспортировки (руб./тыс.куб.м)</t>
  </si>
  <si>
    <t>4.1.2</t>
  </si>
  <si>
    <t>4.2</t>
  </si>
  <si>
    <t>Объём топлива, транспортируемого в транзитном потоке</t>
  </si>
  <si>
    <t>5.1.1</t>
  </si>
  <si>
    <t>Топливо, транспортируемое по дорогам (авто, ж/д), а также прочие виды транспортировки</t>
  </si>
  <si>
    <t>Транспортировка топлива автоперевозками</t>
  </si>
  <si>
    <t>Тариф (цена за единицу) (руб./ед.изм.)</t>
  </si>
  <si>
    <t>5.1.2</t>
  </si>
  <si>
    <t>5.2</t>
  </si>
  <si>
    <t>Объём топлива</t>
  </si>
  <si>
    <t>5.3.1</t>
  </si>
  <si>
    <t>Затраты (тыс.руб.)</t>
  </si>
  <si>
    <t>5.3.2</t>
  </si>
  <si>
    <t>6.1.1</t>
  </si>
  <si>
    <t>Транспортировка топлива ж/д перевозками</t>
  </si>
  <si>
    <t>6.1.2</t>
  </si>
  <si>
    <t>6.2</t>
  </si>
  <si>
    <t>6.3.1</t>
  </si>
  <si>
    <t>6.3.2</t>
  </si>
  <si>
    <t>7.1.1</t>
  </si>
  <si>
    <t>Транспортировка топлива иными видами перевозок</t>
  </si>
  <si>
    <t>7.1.2</t>
  </si>
  <si>
    <t>7.2</t>
  </si>
  <si>
    <t>7.3.1</t>
  </si>
  <si>
    <t>7.3.2</t>
  </si>
  <si>
    <t>8.1</t>
  </si>
  <si>
    <t>Затраты, всего (тыс.руб.)</t>
  </si>
  <si>
    <t>8.2</t>
  </si>
  <si>
    <t>Объём энергии / заявленной мощности</t>
  </si>
  <si>
    <t>10.1</t>
  </si>
  <si>
    <t>Тариф на энергию / заявленную мощность (руб./кВт*ч / руб./кВт*мес)</t>
  </si>
  <si>
    <t>10.2</t>
  </si>
  <si>
    <t>Добавить</t>
  </si>
  <si>
    <t>Акциз на мазут</t>
  </si>
  <si>
    <t>TAX</t>
  </si>
  <si>
    <t>Наличие поставок и факт использования топлива в периоде</t>
  </si>
  <si>
    <t>Поставщик продукции</t>
  </si>
  <si>
    <t>Грузополучатель продукции</t>
  </si>
  <si>
    <t>Контракт / договор, в соответствии с которым осуществлялась отгрузка товара</t>
  </si>
  <si>
    <t>Дополнительное соглашение, спецификация либо иное приложение к контракту / договору, в соответствии с которым осуществлялась отгрузка товара</t>
  </si>
  <si>
    <t>Основание заключения контракта / договора, в соответствии с которым осуществлялась отгрузка товара</t>
  </si>
  <si>
    <t>URL-ссылка на закупку</t>
  </si>
  <si>
    <t>Номер закупочной процедуры</t>
  </si>
  <si>
    <t>Дата отгрузки продукции</t>
  </si>
  <si>
    <t>Счёт-фактура</t>
  </si>
  <si>
    <t>Условие поставки продукции в соответствии с Инкотермс 2020</t>
  </si>
  <si>
    <t>Идентификационный номер внебиржевого договора, зарегистрированного на АО "СПбМТСБ"</t>
  </si>
  <si>
    <t>Адрес сайта, на котором размещена документация по конкурентным процедурам</t>
  </si>
  <si>
    <t>Станция / место отправления продукции</t>
  </si>
  <si>
    <t>Станция / место поставки продукции</t>
  </si>
  <si>
    <t>Плечо доставки, км</t>
  </si>
  <si>
    <t>Способ доставки топлива</t>
  </si>
  <si>
    <t>Цена продукции на базисе контракта / договора (руб./ед.изм.) (включает транспортные расходы и акциз)</t>
  </si>
  <si>
    <t>Транспортные расходы (руб./ед.изм.)</t>
  </si>
  <si>
    <t>Цена продукции без учёта транспортных расходов и без учёта акциза (руб./ед.изм.)</t>
  </si>
  <si>
    <t>Объём отгрузки продукции (ед.изм.)</t>
  </si>
  <si>
    <t>Затраты на продукцию, всего (тыс.руб.)</t>
  </si>
  <si>
    <t>Наличие</t>
  </si>
  <si>
    <t>Соответствие организации критериям, установленным пп. 3, п. 1, ст. 179.5. "Свидетельство о регистрации организации, совершающей операции со средними дистиллятами" НК РФ</t>
  </si>
  <si>
    <t>Наличие у организации свидетельства о регистрации организации, совершающей операции со средними дистиллятами</t>
  </si>
  <si>
    <t>Сумма акциза, всего (тыс.руб.)</t>
  </si>
  <si>
    <t>Ставка акциза на средние дистилляты (руб./тонна)</t>
  </si>
  <si>
    <t>Постоянная часть акциза (руб./тонна)</t>
  </si>
  <si>
    <t>Акциз на дизельное топливо (руб./тонна)</t>
  </si>
  <si>
    <t>Демпфирующая надбавка для дизельного топлива</t>
  </si>
  <si>
    <t>Средняя цена экспортной альтернативы для дизельного топлива класса 5</t>
  </si>
  <si>
    <t>Условное значение средней оптовой цены реализации дизельного топлива класса 5 на территории РФ</t>
  </si>
  <si>
    <t>Коэффициент</t>
  </si>
  <si>
    <t>Использовано топлива:</t>
  </si>
  <si>
    <t>FUEL MARKER</t>
  </si>
  <si>
    <t>Примечание</t>
  </si>
  <si>
    <t>Наименование</t>
  </si>
  <si>
    <t>Юридический адрес</t>
  </si>
  <si>
    <t>Номер</t>
  </si>
  <si>
    <t>Дата заключения</t>
  </si>
  <si>
    <t>URL-ссылка на документ</t>
  </si>
  <si>
    <t>АСДЛ</t>
  </si>
  <si>
    <t>АДТ + 750</t>
  </si>
  <si>
    <t>АДТ</t>
  </si>
  <si>
    <t>ДДТ</t>
  </si>
  <si>
    <t>ЦДТэксп</t>
  </si>
  <si>
    <t>ЦДТвр</t>
  </si>
  <si>
    <t>КДТ_КОМП</t>
  </si>
  <si>
    <t>На выработку тепловой энергии</t>
  </si>
  <si>
    <t>На прочие виды деятельности</t>
  </si>
  <si>
    <t>Всего в наличии</t>
  </si>
  <si>
    <t>Использовано</t>
  </si>
  <si>
    <t>Остаток на конец периода</t>
  </si>
  <si>
    <t>I</t>
  </si>
  <si>
    <t>II</t>
  </si>
  <si>
    <t>III</t>
  </si>
  <si>
    <t>IV</t>
  </si>
  <si>
    <t>Алтайский край</t>
  </si>
  <si>
    <t>RU22</t>
  </si>
  <si>
    <t>HEAT_PRODUCTION_TYPE_LIST</t>
  </si>
  <si>
    <t>YES_NO</t>
  </si>
  <si>
    <t>SUPPLY_FUEL_TYPES</t>
  </si>
  <si>
    <t>PERIOD</t>
  </si>
  <si>
    <t>ooopsg</t>
  </si>
  <si>
    <t>LOGIN</t>
  </si>
  <si>
    <t>Амурская область</t>
  </si>
  <si>
    <t>RU28</t>
  </si>
  <si>
    <t>некомбинированное</t>
  </si>
  <si>
    <t>49D674623D9CDF23E1B40F2C773E3004</t>
  </si>
  <si>
    <t>PASSWORD</t>
  </si>
  <si>
    <t>Архангельская область</t>
  </si>
  <si>
    <t>RU29</t>
  </si>
  <si>
    <t>комбинированное, более 25 МВт</t>
  </si>
  <si>
    <t>MD5</t>
  </si>
  <si>
    <t>ATH_SCHEME</t>
  </si>
  <si>
    <t>Астраханская область</t>
  </si>
  <si>
    <t>RU30</t>
  </si>
  <si>
    <t>комбинированное, менее 25 МВт</t>
  </si>
  <si>
    <t>CURRENT_PERIOD</t>
  </si>
  <si>
    <t>YES</t>
  </si>
  <si>
    <t>RETAIN_PASSWORD</t>
  </si>
  <si>
    <t>Белгородская область</t>
  </si>
  <si>
    <t>RU31</t>
  </si>
  <si>
    <t>JGWHyHmJjRhZDiMkqfHfZkOjDOgDCIGRQiQqsvCpRqRaxVwsIAdDTneMVDLBQtbz91i143i59i62, 194i226i26i8C395C7584B3E40D9CD9CC8C4EFC6CA0710dFEBd2303t19t11t836587000</t>
  </si>
  <si>
    <t>SESSION_ID</t>
  </si>
  <si>
    <t>Брянская область</t>
  </si>
  <si>
    <t>RU32</t>
  </si>
  <si>
    <t>HEAT_VD_COMPONENTS</t>
  </si>
  <si>
    <t>SUPPLY_FUEL_GRADES</t>
  </si>
  <si>
    <t>OBFUSCATED_PASSWORD</t>
  </si>
  <si>
    <t>Владимирская область</t>
  </si>
  <si>
    <t>RU33</t>
  </si>
  <si>
    <t>MASUT_GRADE_LIST</t>
  </si>
  <si>
    <t>CURRENT_PERIOD_GENETIVE</t>
  </si>
  <si>
    <t>Волгоградская область</t>
  </si>
  <si>
    <t>RU34</t>
  </si>
  <si>
    <t>DIESEL_GRADE_LIST</t>
  </si>
  <si>
    <t>Вологодская область</t>
  </si>
  <si>
    <t>RU35</t>
  </si>
  <si>
    <t>COAL_GRADE_LIST</t>
  </si>
  <si>
    <t>Воронежская область</t>
  </si>
  <si>
    <t>RU36</t>
  </si>
  <si>
    <t>PREVIOUS_PERIOD</t>
  </si>
  <si>
    <t>Организация</t>
  </si>
  <si>
    <t>г. Москва</t>
  </si>
  <si>
    <t>RU77</t>
  </si>
  <si>
    <t>Москва</t>
  </si>
  <si>
    <t>VDET_LIST</t>
  </si>
  <si>
    <t>г. Байконур</t>
  </si>
  <si>
    <t>RU00</t>
  </si>
  <si>
    <t>Комбинированное производство, более 25 МВт</t>
  </si>
  <si>
    <t>г. Санкт-Петербург</t>
  </si>
  <si>
    <t>RU78</t>
  </si>
  <si>
    <t>Cанкт-Петербург</t>
  </si>
  <si>
    <t>Комбинированное производство, более 25 МВт :: Передача</t>
  </si>
  <si>
    <t>INCOTERMS_2020_TERMS</t>
  </si>
  <si>
    <t>г. Севастополь</t>
  </si>
  <si>
    <t>RU92</t>
  </si>
  <si>
    <t>Севастополь</t>
  </si>
  <si>
    <t>Комбинированное производство, более 25 МВт :: Передача :: Сбыт</t>
  </si>
  <si>
    <t>EXW (Ex Works / Франко завод)</t>
  </si>
  <si>
    <t>Еврейская автономная область</t>
  </si>
  <si>
    <t>RU79</t>
  </si>
  <si>
    <t>Комбинированное производство, более 25 МВт :: Сбыт</t>
  </si>
  <si>
    <t>FCA (Free Carrier / Франко перевозчик)</t>
  </si>
  <si>
    <t>Забайкальский край</t>
  </si>
  <si>
    <t>RU75</t>
  </si>
  <si>
    <t>Комбинированное производство, менее 25 МВт</t>
  </si>
  <si>
    <t>CPT (Carriage Paid to / Перевозка оплачена до)</t>
  </si>
  <si>
    <t>Ивановская область</t>
  </si>
  <si>
    <t>RU37</t>
  </si>
  <si>
    <t>Комбинированное производство, менее 25 МВт :: Передача</t>
  </si>
  <si>
    <t>CIP (Carriage and Insurance Paid to / Перевозка и страхование оплачены до)</t>
  </si>
  <si>
    <t>Иркутская область</t>
  </si>
  <si>
    <t>RU38</t>
  </si>
  <si>
    <t>Комбинированное производство, менее 25 МВт :: Передача :: Сбыт</t>
  </si>
  <si>
    <t>DPU (Delivered Named Place Unloaded / Поставка на место выгрузки)</t>
  </si>
  <si>
    <t>Территории</t>
  </si>
  <si>
    <t>Кабардино-Балкарская республика</t>
  </si>
  <si>
    <t>RU07</t>
  </si>
  <si>
    <t>Республика Кабардино-Балкария</t>
  </si>
  <si>
    <t>Комбинированное производство, менее 25 МВт :: Сбыт</t>
  </si>
  <si>
    <t>DAP (Delivered at Place / Поставка в месте назначения)</t>
  </si>
  <si>
    <t>Калининградская область</t>
  </si>
  <si>
    <t>RU39</t>
  </si>
  <si>
    <t>Некомбинированное производство</t>
  </si>
  <si>
    <t>антрацит</t>
  </si>
  <si>
    <t>DDP (Delivered Duty Paid / Поставка с оплатой пошлин)</t>
  </si>
  <si>
    <t>Калужская область</t>
  </si>
  <si>
    <t>RU40</t>
  </si>
  <si>
    <t>Некомбинированное производство :: Передача</t>
  </si>
  <si>
    <t>бурый</t>
  </si>
  <si>
    <t>FAS (Free Alongside Ship / Свободно вдоль борта судна)</t>
  </si>
  <si>
    <t>Камчатский край</t>
  </si>
  <si>
    <t>RU41</t>
  </si>
  <si>
    <t>газовый</t>
  </si>
  <si>
    <t>FOB (Free on Board / Свободно на борту)</t>
  </si>
  <si>
    <t>Карачаево-Черкесская республика</t>
  </si>
  <si>
    <t>RU09</t>
  </si>
  <si>
    <t>Республика Карачаево-Черкессия</t>
  </si>
  <si>
    <t>Некомбинированное производство :: Сбыт</t>
  </si>
  <si>
    <t>длиннопламенный</t>
  </si>
  <si>
    <t>CFR (Cost and Freight / Стоимость и фрахт)</t>
  </si>
  <si>
    <t>Кемеровская область</t>
  </si>
  <si>
    <t>RU42</t>
  </si>
  <si>
    <t>Передача :: Сбыт</t>
  </si>
  <si>
    <t>жирный</t>
  </si>
  <si>
    <t>CIF (Cost Insurance and Freight / Стоимость, страхование и фрахт)</t>
  </si>
  <si>
    <t>Кировская область</t>
  </si>
  <si>
    <t>RU43</t>
  </si>
  <si>
    <t>коксовый</t>
  </si>
  <si>
    <t>Костромская область</t>
  </si>
  <si>
    <t>RU44</t>
  </si>
  <si>
    <t>отощённо-спекающийся</t>
  </si>
  <si>
    <t>Краснодарский край</t>
  </si>
  <si>
    <t>RU23</t>
  </si>
  <si>
    <t>слабоспекающийся</t>
  </si>
  <si>
    <t>Красноярский край</t>
  </si>
  <si>
    <t>RU24</t>
  </si>
  <si>
    <t>тощий</t>
  </si>
  <si>
    <t>Курганская область</t>
  </si>
  <si>
    <t>RU45</t>
  </si>
  <si>
    <t>Курская область</t>
  </si>
  <si>
    <t>RU46</t>
  </si>
  <si>
    <t>SUPPLY_FACT</t>
  </si>
  <si>
    <t>Ленинградская область</t>
  </si>
  <si>
    <t>RU47</t>
  </si>
  <si>
    <t>Липецкая область</t>
  </si>
  <si>
    <t>RU48</t>
  </si>
  <si>
    <t>топливо не использовалось</t>
  </si>
  <si>
    <t>Магаданская область</t>
  </si>
  <si>
    <t>RU49</t>
  </si>
  <si>
    <t>использовались запасы прошлых периодов</t>
  </si>
  <si>
    <t>Московская область</t>
  </si>
  <si>
    <t>RU50</t>
  </si>
  <si>
    <t>Мурманская область</t>
  </si>
  <si>
    <t>RU51</t>
  </si>
  <si>
    <t>Ненецкий автономный округ</t>
  </si>
  <si>
    <t>RU83</t>
  </si>
  <si>
    <t>Нижегородская область</t>
  </si>
  <si>
    <t>RU52</t>
  </si>
  <si>
    <t>Новгородская область</t>
  </si>
  <si>
    <t>RU53</t>
  </si>
  <si>
    <t>Новосибирская область</t>
  </si>
  <si>
    <t>RU54</t>
  </si>
  <si>
    <t>Омская область</t>
  </si>
  <si>
    <t>RU55</t>
  </si>
  <si>
    <t>Оренбургская область</t>
  </si>
  <si>
    <t>RU56</t>
  </si>
  <si>
    <t>Орловская область</t>
  </si>
  <si>
    <t>RU57</t>
  </si>
  <si>
    <t>Пензенская область</t>
  </si>
  <si>
    <t>RU58</t>
  </si>
  <si>
    <t>Пермский край</t>
  </si>
  <si>
    <t>RU59</t>
  </si>
  <si>
    <t>Приморский край</t>
  </si>
  <si>
    <t>RU25</t>
  </si>
  <si>
    <t>Псковская область</t>
  </si>
  <si>
    <t>RU60</t>
  </si>
  <si>
    <t>Республика Адыгея</t>
  </si>
  <si>
    <t>RU01</t>
  </si>
  <si>
    <t>Республика Алтай</t>
  </si>
  <si>
    <t>RU04</t>
  </si>
  <si>
    <t>Республика Башкортостан</t>
  </si>
  <si>
    <t>RU02</t>
  </si>
  <si>
    <t>Республика Бурятия</t>
  </si>
  <si>
    <t>RU03</t>
  </si>
  <si>
    <t>Республика Дагестан</t>
  </si>
  <si>
    <t>RU05</t>
  </si>
  <si>
    <t>Республика Ингушетия</t>
  </si>
  <si>
    <t>RU06</t>
  </si>
  <si>
    <t>Республика Калмыкия</t>
  </si>
  <si>
    <t>RU08</t>
  </si>
  <si>
    <t>Республика Карелия</t>
  </si>
  <si>
    <t>RU10</t>
  </si>
  <si>
    <t>Республика Коми</t>
  </si>
  <si>
    <t>RU11</t>
  </si>
  <si>
    <t>Республика Крым</t>
  </si>
  <si>
    <t>RU82</t>
  </si>
  <si>
    <t>Крым</t>
  </si>
  <si>
    <t>Республика Марий Эл</t>
  </si>
  <si>
    <t>RU12</t>
  </si>
  <si>
    <t>Республика Мордовия</t>
  </si>
  <si>
    <t>RU13</t>
  </si>
  <si>
    <t>Республика Саха (Якутия)</t>
  </si>
  <si>
    <t>RU14</t>
  </si>
  <si>
    <t>Республика Северная Осетия-Алания</t>
  </si>
  <si>
    <t>RU15</t>
  </si>
  <si>
    <t>Республика Северная Осетия (Алания)</t>
  </si>
  <si>
    <t>Республика Татарстан</t>
  </si>
  <si>
    <t>RU16</t>
  </si>
  <si>
    <t>Республика Тыва</t>
  </si>
  <si>
    <t>RU17</t>
  </si>
  <si>
    <t>Республика Тыва (Тува)</t>
  </si>
  <si>
    <t>Республика Хакасия</t>
  </si>
  <si>
    <t>RU19</t>
  </si>
  <si>
    <t>Ростовская область</t>
  </si>
  <si>
    <t>RU61</t>
  </si>
  <si>
    <t>Рязанская область</t>
  </si>
  <si>
    <t>RU62</t>
  </si>
  <si>
    <t>Самарская область</t>
  </si>
  <si>
    <t>RU63</t>
  </si>
  <si>
    <t>Саратовская область</t>
  </si>
  <si>
    <t>RU64</t>
  </si>
  <si>
    <t>Сахалинская область</t>
  </si>
  <si>
    <t>RU65</t>
  </si>
  <si>
    <t>Свердловская область</t>
  </si>
  <si>
    <t>RU66</t>
  </si>
  <si>
    <t>Смоленская область</t>
  </si>
  <si>
    <t>RU67</t>
  </si>
  <si>
    <t>Ставропольский край</t>
  </si>
  <si>
    <t>RU26</t>
  </si>
  <si>
    <t>Тамбовская область</t>
  </si>
  <si>
    <t>RU68</t>
  </si>
  <si>
    <t>Тверская область</t>
  </si>
  <si>
    <t>RU69</t>
  </si>
  <si>
    <t>Томская область</t>
  </si>
  <si>
    <t>RU70</t>
  </si>
  <si>
    <t>Тульская область</t>
  </si>
  <si>
    <t>RU71</t>
  </si>
  <si>
    <t>Тюменская область</t>
  </si>
  <si>
    <t>RU72</t>
  </si>
  <si>
    <t>Удмуртская республика</t>
  </si>
  <si>
    <t>RU18</t>
  </si>
  <si>
    <t>Республика Удмуртия</t>
  </si>
  <si>
    <t>Ульяновская область</t>
  </si>
  <si>
    <t>RU73</t>
  </si>
  <si>
    <t>Хабаровский край</t>
  </si>
  <si>
    <t>RU27</t>
  </si>
  <si>
    <t>RU86</t>
  </si>
  <si>
    <t>Челябинская область</t>
  </si>
  <si>
    <t>RU74</t>
  </si>
  <si>
    <t>Чеченская республика</t>
  </si>
  <si>
    <t>RU20</t>
  </si>
  <si>
    <t>Республика Чечня</t>
  </si>
  <si>
    <t>Чувашская республика</t>
  </si>
  <si>
    <t>RU21</t>
  </si>
  <si>
    <t>Республика Чувашия</t>
  </si>
  <si>
    <t>Чукотский автономный округ</t>
  </si>
  <si>
    <t>RU87</t>
  </si>
  <si>
    <t>Ямало-Ненецкий автономный округ</t>
  </si>
  <si>
    <t>RU89</t>
  </si>
  <si>
    <t>Ярославская область</t>
  </si>
  <si>
    <t>RU76</t>
  </si>
  <si>
    <t>ADD_LIST_ORG_RANGE</t>
  </si>
  <si>
    <t>LIST_SRC_ADD_RANGE</t>
  </si>
  <si>
    <t>LIST_SRC_ADD_OBJECT_RANGE</t>
  </si>
  <si>
    <t>FUEL_DATA_ADD_RANGE</t>
  </si>
  <si>
    <t>TBD</t>
  </si>
  <si>
    <t>МО / Организация / Филиал / Кол-во объектов</t>
  </si>
  <si>
    <t>FUEL_DATA_NATURAL_GAS_RANGE</t>
  </si>
  <si>
    <t>FUEL_DATA_GAS_RANGE</t>
  </si>
  <si>
    <t>FUEL_DATA_GENERIC_RANGE</t>
  </si>
  <si>
    <t>FUEL_DATA_EE_RANGE</t>
  </si>
  <si>
    <t>FUEL_DATA_EMPTY_RANGE</t>
  </si>
  <si>
    <t>FUEL_DATA_NATURAL_GAS_PREVIOUS_RANGE</t>
  </si>
  <si>
    <t>FUEL_DATA_GAS_PREVIOUS_RANGE</t>
  </si>
  <si>
    <t>FUEL_DATA_GENERIC_PREVIOUS_RANGE</t>
  </si>
  <si>
    <t>FUEL_DATA_EE_PREVIOUS_RANGE</t>
  </si>
  <si>
    <t>Цена натурального топлива без учёта транспортировки (руб./ед.изм.)</t>
  </si>
  <si>
    <t>Цена натурального топлива с учётом транспортировки (руб./ед.изм.)</t>
  </si>
  <si>
    <t>Цена условного топлива с учётом транспортировки (руб./тут)</t>
  </si>
  <si>
    <t>FUEL_SUPPLY_ADD_ORG_RANGE</t>
  </si>
  <si>
    <t>Добавить поставку</t>
  </si>
  <si>
    <t>FUEL_SUPPLY_ADD_SUPPLY_RANGE</t>
  </si>
  <si>
    <t>I квартал (01.01 - 31.03)</t>
  </si>
  <si>
    <t>январь</t>
  </si>
  <si>
    <t>февраль</t>
  </si>
  <si>
    <t>март</t>
  </si>
  <si>
    <t>II квартал (01.04 - 30.06)</t>
  </si>
  <si>
    <t>апрель</t>
  </si>
  <si>
    <t>май</t>
  </si>
  <si>
    <t>июнь</t>
  </si>
  <si>
    <t>III квартал (01.07 - 30.09)</t>
  </si>
  <si>
    <t>июль</t>
  </si>
  <si>
    <t>август</t>
  </si>
  <si>
    <t>сентябрь</t>
  </si>
  <si>
    <t>IV квартал (01.10 - 31.12)</t>
  </si>
  <si>
    <t>октябрь</t>
  </si>
  <si>
    <t>ноябрь</t>
  </si>
  <si>
    <t>декабрь</t>
  </si>
  <si>
    <t>FUEL_SUPPLY_FUEL_NOT_USED_RANGE_QRTR_I</t>
  </si>
  <si>
    <t>FUEL_SUPPLY_FUEL_NOT_USED_RANGE_MNTH_I</t>
  </si>
  <si>
    <t>MONTH I</t>
  </si>
  <si>
    <t>FUEL_SUPPLY_FUEL_NOT_USED_RANGE_QRTR_II</t>
  </si>
  <si>
    <t>FUEL_SUPPLY_FUEL_NOT_USED_RANGE_MNTH_II</t>
  </si>
  <si>
    <t>MONTH II</t>
  </si>
  <si>
    <t>FUEL_SUPPLY_FUEL_NOT_USED_RANGE_QRTR_III</t>
  </si>
  <si>
    <t>FUEL_SUPPLY_FUEL_NOT_USED_RANGE_MNTH_III</t>
  </si>
  <si>
    <t>MONTH III</t>
  </si>
  <si>
    <t>FUEL_SUPPLY_FUEL_NOT_USED_RANGE_QRTR_IV</t>
  </si>
  <si>
    <t>FUEL_SUPPLY_FUEL_NOT_USED_RANGE_MNTH_IV</t>
  </si>
  <si>
    <t>MONTH IV</t>
  </si>
  <si>
    <t>FUEL_SUPPLY_SUPPLY_EXISTS_RANGE_QRTR_I</t>
  </si>
  <si>
    <t>FUEL_SUPPLY_SUPPLY_EXISTS_RANGE_MNTH_I</t>
  </si>
  <si>
    <t>FUEL_SUPPLY_SUPPLY_EXISTS_RANGE_QRTR_II</t>
  </si>
  <si>
    <t>FUEL_SUPPLY_SUPPLY_EXISTS_RANGE_MNTH_II</t>
  </si>
  <si>
    <t>FUEL_SUPPLY_SUPPLY_EXISTS_RANGE_QRTR_III</t>
  </si>
  <si>
    <t>FUEL_SUPPLY_SUPPLY_EXISTS_RANGE_MNTH_III</t>
  </si>
  <si>
    <t>FUEL_SUPPLY_SUPPLY_EXISTS_RANGE_QRTR_IV</t>
  </si>
  <si>
    <t>FUEL_SUPPLY_SUPPLY_EXISTS_RANGE_MNTH_IV</t>
  </si>
  <si>
    <t>FUEL_SUPPLY_EXISTING_FUEL_USED_RANGE_QRTR_I</t>
  </si>
  <si>
    <t>FUEL_SUPPLY_EXISTING_FUEL_USED_RANGE_MNTH_I</t>
  </si>
  <si>
    <t>FUEL_SUPPLY_EXISTING_FUEL_USED_RANGE_QRTR_II</t>
  </si>
  <si>
    <t>FUEL_SUPPLY_EXISTING_FUEL_USED_RANGE_MNTH_II</t>
  </si>
  <si>
    <t>FUEL_SUPPLY_EXISTING_FUEL_USED_RANGE_QRTR_III</t>
  </si>
  <si>
    <t>FUEL_SUPPLY_EXISTING_FUEL_USED_RANGE_MNTH_III</t>
  </si>
  <si>
    <t>FUEL_SUPPLY_EXISTING_FUEL_USED_RANGE_QRTR_IV</t>
  </si>
  <si>
    <t>FUEL_SUPPLY_EXISTING_FUEL_USED_RANGE_MNTH_IV</t>
  </si>
  <si>
    <t>FUEL_SUPPLY_MST_NOT_EXISTS_MNTH_I</t>
  </si>
  <si>
    <t>FUEL_SUPPLY_MST_NOT_EXISTS_MNTH_II</t>
  </si>
  <si>
    <t>FUEL_SUPPLY_MST_NOT_EXISTS_MNTH_III</t>
  </si>
  <si>
    <t>FUEL_SUPPLY_MST_NOT_EXISTS_MNTH_IV</t>
  </si>
  <si>
    <t>FUEL_SUPPLY_MST_EXISTS_MNTH_I</t>
  </si>
  <si>
    <t>FUEL_SUPPLY_MST_EXISTS_MNTH_II</t>
  </si>
  <si>
    <t>FUEL_SUPPLY_MST_EXISTS_MNTH_III</t>
  </si>
  <si>
    <t>FUEL_SUPPLY_MST_EXISTS_MNTH_IV</t>
  </si>
  <si>
    <t>Наименование списка / параметра</t>
  </si>
  <si>
    <t>Элемент списка / значение параметра</t>
  </si>
  <si>
    <t>DIC_NAME</t>
  </si>
  <si>
    <t>DIC_VALUE</t>
  </si>
  <si>
    <t>ALLOW_FUEL_FROM_PREV_YEAR_ORG_LIST</t>
  </si>
  <si>
    <t>2663::1435191592::140243001</t>
  </si>
  <si>
    <t>2663::1435191592::142003001</t>
  </si>
  <si>
    <t>2663::1435191592::142802001</t>
  </si>
  <si>
    <t>2663::1435191592::142903002</t>
  </si>
  <si>
    <t>COA_SUPPLY_MAX_PRICE</t>
  </si>
  <si>
    <t>50000</t>
  </si>
  <si>
    <t>COA_VOLUME_VALIDATION</t>
  </si>
  <si>
    <t>ERROR</t>
  </si>
  <si>
    <t>DSL_SUPPLY_MAX_PRICE</t>
  </si>
  <si>
    <t>100000</t>
  </si>
  <si>
    <t>DSL_VOLUME_VALIDATION</t>
  </si>
  <si>
    <t>EXCLUDE_ORG_ILLEGALY</t>
  </si>
  <si>
    <t>2405000612::240501001</t>
  </si>
  <si>
    <t>2912006155::291201001</t>
  </si>
  <si>
    <t>3816006186::381601001</t>
  </si>
  <si>
    <t>4346011123::434501001</t>
  </si>
  <si>
    <t>4508008134::450801001</t>
  </si>
  <si>
    <t>7703715816::432443002</t>
  </si>
  <si>
    <t>EXCLUDE_ORG_LEGALY</t>
  </si>
  <si>
    <t>0262035226::026201001</t>
  </si>
  <si>
    <t>0301003566::030101001</t>
  </si>
  <si>
    <t>0309000133::032601001</t>
  </si>
  <si>
    <t>0314002305::031401001</t>
  </si>
  <si>
    <t>0917010056::091701001</t>
  </si>
  <si>
    <t>1004001744::100401001</t>
  </si>
  <si>
    <t>1006004155::104050001</t>
  </si>
  <si>
    <t>1103019252::110301001</t>
  </si>
  <si>
    <t>1108017450::110801001</t>
  </si>
  <si>
    <t>1109010658::110901001</t>
  </si>
  <si>
    <t>1112005577::111201001</t>
  </si>
  <si>
    <t>1116008650::111601001</t>
  </si>
  <si>
    <t>1117005242::111701001</t>
  </si>
  <si>
    <t>1121003135::112101001</t>
  </si>
  <si>
    <t>1210003546::121001001</t>
  </si>
  <si>
    <t>1215011170::121501001</t>
  </si>
  <si>
    <t>142102706245::отсутствует</t>
  </si>
  <si>
    <t>1435332211::143501001</t>
  </si>
  <si>
    <t>1651057954::165101001</t>
  </si>
  <si>
    <t>1655189422::785150001</t>
  </si>
  <si>
    <t>2129027450::213001001</t>
  </si>
  <si>
    <t>2204052762::220401001</t>
  </si>
  <si>
    <t>2205001753::220250001</t>
  </si>
  <si>
    <t>2208000010::997850001</t>
  </si>
  <si>
    <t>2208010989::220801001</t>
  </si>
  <si>
    <t>2224152780::222401001</t>
  </si>
  <si>
    <t>2235001430::223501001</t>
  </si>
  <si>
    <t>2248005840::224801001</t>
  </si>
  <si>
    <t>2257006270::225701001</t>
  </si>
  <si>
    <t>2262003901::226201001</t>
  </si>
  <si>
    <t>2265006989::226501001</t>
  </si>
  <si>
    <t>2305028942::230501001</t>
  </si>
  <si>
    <t>2308206128::236443001</t>
  </si>
  <si>
    <t>2308206128::237243001</t>
  </si>
  <si>
    <t>2309021440::230750001</t>
  </si>
  <si>
    <t>2320033802::232001001</t>
  </si>
  <si>
    <t>2351007672::235101001</t>
  </si>
  <si>
    <t>2365003131::236501001</t>
  </si>
  <si>
    <t>2404007196::240401001</t>
  </si>
  <si>
    <t>2411025781::241101001</t>
  </si>
  <si>
    <t>2426005386::242601001</t>
  </si>
  <si>
    <t>2427000415::245601001</t>
  </si>
  <si>
    <t>2428004780::242801001</t>
  </si>
  <si>
    <t>2443005570::997550001</t>
  </si>
  <si>
    <t>2444001602::244401001</t>
  </si>
  <si>
    <t>2455035064::245501001</t>
  </si>
  <si>
    <t>2460083169::246001001</t>
  </si>
  <si>
    <t>2460087269::246001001</t>
  </si>
  <si>
    <t>2460225783::246001001</t>
  </si>
  <si>
    <t>2539042519::253901001</t>
  </si>
  <si>
    <t>2540016136::254001001</t>
  </si>
  <si>
    <t>2607018122::351043001</t>
  </si>
  <si>
    <t>2607018122::615043001</t>
  </si>
  <si>
    <t>2720001629::272001001</t>
  </si>
  <si>
    <t>2723073068::790131001</t>
  </si>
  <si>
    <t>2804015593::280401001</t>
  </si>
  <si>
    <t>2808002098::280801001</t>
  </si>
  <si>
    <t>2809000336::280901001</t>
  </si>
  <si>
    <t>2816008657::281601001</t>
  </si>
  <si>
    <t>2829001151::282901001</t>
  </si>
  <si>
    <t>2902060361::511243001</t>
  </si>
  <si>
    <t>2903000446::290301001</t>
  </si>
  <si>
    <t>2921009226::292101001</t>
  </si>
  <si>
    <t>3235002178::731345001</t>
  </si>
  <si>
    <t>3305004083::330501001</t>
  </si>
  <si>
    <t>3306019117::330601001</t>
  </si>
  <si>
    <t>3316010882::331601001</t>
  </si>
  <si>
    <t>3435126710::343501001</t>
  </si>
  <si>
    <t>3443017506::344301001</t>
  </si>
  <si>
    <t>3444259579::344401001</t>
  </si>
  <si>
    <t>3448003962::344803001</t>
  </si>
  <si>
    <t>3448017919::344801001</t>
  </si>
  <si>
    <t>3514006119::351401001</t>
  </si>
  <si>
    <t>3525008750::352501001</t>
  </si>
  <si>
    <t>3800000742::381045002</t>
  </si>
  <si>
    <t>3800000742::381645002</t>
  </si>
  <si>
    <t>3800000742::381845002</t>
  </si>
  <si>
    <t>3807002509::381002001</t>
  </si>
  <si>
    <t>3808108339::380801001</t>
  </si>
  <si>
    <t>3808199819::380801001</t>
  </si>
  <si>
    <t>3814011769::381401001</t>
  </si>
  <si>
    <t>3818026815::031701001</t>
  </si>
  <si>
    <t>3901500276::390101001</t>
  </si>
  <si>
    <t>3914000337::391401001</t>
  </si>
  <si>
    <t>4202026697::420201001</t>
  </si>
  <si>
    <t>4204000253::421650001</t>
  </si>
  <si>
    <t>4205002327::420501001</t>
  </si>
  <si>
    <t>4205049090::420202001</t>
  </si>
  <si>
    <t>4205049090::420202002</t>
  </si>
  <si>
    <t>4205049090::420202003</t>
  </si>
  <si>
    <t>4205049090::420202004</t>
  </si>
  <si>
    <t>4212007870::421201001</t>
  </si>
  <si>
    <t>421201001::421201001</t>
  </si>
  <si>
    <t>4214039620::421401001</t>
  </si>
  <si>
    <t>4223056766::772501001</t>
  </si>
  <si>
    <t>4230032501::423001001</t>
  </si>
  <si>
    <t>4246003760::424601001</t>
  </si>
  <si>
    <t>4250003450::420501001</t>
  </si>
  <si>
    <t>4314000305::431401001</t>
  </si>
  <si>
    <t>4330005910::433001001</t>
  </si>
  <si>
    <t>4339008232::433901001</t>
  </si>
  <si>
    <t>4345230958::434501001</t>
  </si>
  <si>
    <t>4345261681::434501001</t>
  </si>
  <si>
    <t>4415006543::441501001</t>
  </si>
  <si>
    <t>4516010088::451601001</t>
  </si>
  <si>
    <t>4703108005::470301001</t>
  </si>
  <si>
    <t>4703123451::470301001</t>
  </si>
  <si>
    <t>4704012472::470401001</t>
  </si>
  <si>
    <t>4704062064::470401001</t>
  </si>
  <si>
    <t>4908014527::490801001</t>
  </si>
  <si>
    <t>5005038631::500501001</t>
  </si>
  <si>
    <t>5019028390::501901001</t>
  </si>
  <si>
    <t>5031100117::503101001</t>
  </si>
  <si>
    <t>5038092909::503801001</t>
  </si>
  <si>
    <t>5042003203::504201001</t>
  </si>
  <si>
    <t>5042015689::504201001</t>
  </si>
  <si>
    <t>5044000039::504401001</t>
  </si>
  <si>
    <t>5049003153::504901001</t>
  </si>
  <si>
    <t>5078021799::507801001</t>
  </si>
  <si>
    <t>5103070023::511843001</t>
  </si>
  <si>
    <t>5103070023::997350001</t>
  </si>
  <si>
    <t>5104002234::997550001</t>
  </si>
  <si>
    <t>5108004000::510801001</t>
  </si>
  <si>
    <t>5115300200::511501001</t>
  </si>
  <si>
    <t>5190141373::519001001</t>
  </si>
  <si>
    <t>5190907139::519001001</t>
  </si>
  <si>
    <t>5191431170::997550001</t>
  </si>
  <si>
    <t>5239001108::523901001</t>
  </si>
  <si>
    <t>5259120135::525901001</t>
  </si>
  <si>
    <t>5406153744::540601001</t>
  </si>
  <si>
    <t>5406445289::545201001</t>
  </si>
  <si>
    <t>5406993045::540601001</t>
  </si>
  <si>
    <t>5413111495::541301001</t>
  </si>
  <si>
    <t>5436108763::543601001</t>
  </si>
  <si>
    <t>5436311606::543601001</t>
  </si>
  <si>
    <t>5436311684::543601001</t>
  </si>
  <si>
    <t>5445118581::544501001</t>
  </si>
  <si>
    <t>5445260186::544501001</t>
  </si>
  <si>
    <t>5501023216::554250001</t>
  </si>
  <si>
    <t>5503082471::550101001</t>
  </si>
  <si>
    <t>5504102498::550701001</t>
  </si>
  <si>
    <t>5508000955::550401001</t>
  </si>
  <si>
    <t>5519002087::551901001</t>
  </si>
  <si>
    <t>5911013780::590150001</t>
  </si>
  <si>
    <t>5919470019::591901001</t>
  </si>
  <si>
    <t>6017009683::601701001</t>
  </si>
  <si>
    <t>6022008251::602201001</t>
  </si>
  <si>
    <t>6027089582::602701001</t>
  </si>
  <si>
    <t>6143088300::614301001</t>
  </si>
  <si>
    <t>6315376946::132843002</t>
  </si>
  <si>
    <t>6315376946::561243001</t>
  </si>
  <si>
    <t>6315376946::631543004</t>
  </si>
  <si>
    <t>6367032625::631201001</t>
  </si>
  <si>
    <t>6501211998::650101001</t>
  </si>
  <si>
    <t>6501282300::650101001</t>
  </si>
  <si>
    <t>6502005606::650201001</t>
  </si>
  <si>
    <t>6503014385::650301001</t>
  </si>
  <si>
    <t>6504016593::650401001</t>
  </si>
  <si>
    <t>6509021565::650901001</t>
  </si>
  <si>
    <t>6514008993::651401001</t>
  </si>
  <si>
    <t>6607000556::591102001</t>
  </si>
  <si>
    <t>6612005052::661201001</t>
  </si>
  <si>
    <t>6632001031::997550001</t>
  </si>
  <si>
    <t>6671156423::263102001</t>
  </si>
  <si>
    <t>6671156423::660302001</t>
  </si>
  <si>
    <t>6671156423::660602001</t>
  </si>
  <si>
    <t>6671156423::997450001</t>
  </si>
  <si>
    <t>6672315362::668501001</t>
  </si>
  <si>
    <t>6678003000::667801001</t>
  </si>
  <si>
    <t>6829012680::366302001</t>
  </si>
  <si>
    <t>7006006139::700601001</t>
  </si>
  <si>
    <t>7006006146::700601001</t>
  </si>
  <si>
    <t>7006006153::700601001</t>
  </si>
  <si>
    <t>7006006178::700601001</t>
  </si>
  <si>
    <t>7006006298::700601001</t>
  </si>
  <si>
    <t>7017351521::701701001</t>
  </si>
  <si>
    <t>7017373959::701701001</t>
  </si>
  <si>
    <t>7203162698::997450001</t>
  </si>
  <si>
    <t>7414003633::997550001</t>
  </si>
  <si>
    <t>7534001638::753401001</t>
  </si>
  <si>
    <t>7536047300::753601001</t>
  </si>
  <si>
    <t>7536089691::753601001</t>
  </si>
  <si>
    <t>7601000086::760401001</t>
  </si>
  <si>
    <t>7604076460::760401001</t>
  </si>
  <si>
    <t>7702718564::770901001</t>
  </si>
  <si>
    <t>7704214548::230750001</t>
  </si>
  <si>
    <t>7704784450::563543001</t>
  </si>
  <si>
    <t>7704784450::742443001</t>
  </si>
  <si>
    <t>7708647905::385143001</t>
  </si>
  <si>
    <t>7708709686::997650001</t>
  </si>
  <si>
    <t>7708737490::250745001</t>
  </si>
  <si>
    <t>7708737490::362345001</t>
  </si>
  <si>
    <t>7708737500::741745001</t>
  </si>
  <si>
    <t>7715729877::251143001</t>
  </si>
  <si>
    <t>7717117968::280801001</t>
  </si>
  <si>
    <t>7717127211::540402002</t>
  </si>
  <si>
    <t>7729314745::519043001</t>
  </si>
  <si>
    <t>7729314745::760445004</t>
  </si>
  <si>
    <t>7729314745::770101001</t>
  </si>
  <si>
    <t>7804348591::470301001</t>
  </si>
  <si>
    <t>7840022997::784001001</t>
  </si>
  <si>
    <t>7840346335::290502001</t>
  </si>
  <si>
    <t>7840346335::381702001</t>
  </si>
  <si>
    <t>7902001647::790201001</t>
  </si>
  <si>
    <t>8602060555::860201001</t>
  </si>
  <si>
    <t>8602067092::245902002</t>
  </si>
  <si>
    <t>8602067092::504902001</t>
  </si>
  <si>
    <t>8602067092::670502001</t>
  </si>
  <si>
    <t>8604035473::997250001</t>
  </si>
  <si>
    <t>8700000339::870901001</t>
  </si>
  <si>
    <t>8703000993::870301001</t>
  </si>
  <si>
    <t>8704004736::870401001</t>
  </si>
  <si>
    <t>9204004793::920401001</t>
  </si>
  <si>
    <t>::421201001</t>
  </si>
  <si>
    <t>EXPORT_PRICE_DIESEL_5_APR</t>
  </si>
  <si>
    <t>111201</t>
  </si>
  <si>
    <t>EXPORT_PRICE_DIESEL_5_AUG</t>
  </si>
  <si>
    <t>EXPORT_PRICE_DIESEL_5_DEC</t>
  </si>
  <si>
    <t>EXPORT_PRICE_DIESEL_5_FEB</t>
  </si>
  <si>
    <t>EXPORT_PRICE_DIESEL_5_JAN</t>
  </si>
  <si>
    <t>EXPORT_PRICE_DIESEL_5_JUL</t>
  </si>
  <si>
    <t>EXPORT_PRICE_DIESEL_5_JUN</t>
  </si>
  <si>
    <t>EXPORT_PRICE_DIESEL_5_MAR</t>
  </si>
  <si>
    <t>EXPORT_PRICE_DIESEL_5_MAY</t>
  </si>
  <si>
    <t>EXPORT_PRICE_DIESEL_5_NOV</t>
  </si>
  <si>
    <t>EXPORT_PRICE_DIESEL_5_OCT</t>
  </si>
  <si>
    <t>EXPORT_PRICE_DIESEL_5_SEP</t>
  </si>
  <si>
    <t>HEAT_MAX_PRICE_NO_TR_COAA</t>
  </si>
  <si>
    <t>HEAT_MAX_PRICE_NO_TR_COAB</t>
  </si>
  <si>
    <t>25000</t>
  </si>
  <si>
    <t>HEAT_MAX_PRICE_NO_TR_COAC</t>
  </si>
  <si>
    <t>20000</t>
  </si>
  <si>
    <t>HEAT_MAX_PRICE_NO_TR_COAF</t>
  </si>
  <si>
    <t>HEAT_MAX_PRICE_NO_TR_COAG</t>
  </si>
  <si>
    <t>HEAT_MAX_PRICE_NO_TR_COALF</t>
  </si>
  <si>
    <t>HEAT_MAX_PRICE_NO_TR_COAS</t>
  </si>
  <si>
    <t>10000</t>
  </si>
  <si>
    <t>HEAT_MAX_PRICE_NO_TR_COASC</t>
  </si>
  <si>
    <t>HEAT_MAX_PRICE_NO_TR_COAWC</t>
  </si>
  <si>
    <t>HEAT_MAX_PRICE_NO_TR_CWD</t>
  </si>
  <si>
    <t>9000</t>
  </si>
  <si>
    <t>HEAT_MAX_PRICE_NO_TR_DSG</t>
  </si>
  <si>
    <t>8000</t>
  </si>
  <si>
    <t>HEAT_MAX_PRICE_NO_TR_DSLA</t>
  </si>
  <si>
    <t>90000</t>
  </si>
  <si>
    <t>HEAT_MAX_PRICE_NO_TR_DSLO</t>
  </si>
  <si>
    <t>HEAT_MAX_PRICE_NO_TR_DSLS</t>
  </si>
  <si>
    <t>HEAT_MAX_PRICE_NO_TR_DSLW</t>
  </si>
  <si>
    <t>HEAT_MAX_PRICE_NO_TR_ENR</t>
  </si>
  <si>
    <t>10</t>
  </si>
  <si>
    <t>HEAT_MAX_PRICE_NO_TR_GBL</t>
  </si>
  <si>
    <t>700</t>
  </si>
  <si>
    <t>HEAT_MAX_PRICE_NO_TR_GCK</t>
  </si>
  <si>
    <t>2500</t>
  </si>
  <si>
    <t>HEAT_MAX_PRICE_NO_TR_GCN</t>
  </si>
  <si>
    <t>55000</t>
  </si>
  <si>
    <t>HEAT_MAX_PRICE_NO_TR_GOA</t>
  </si>
  <si>
    <t>7000</t>
  </si>
  <si>
    <t>HEAT_MAX_PRICE_NO_TR_LNG</t>
  </si>
  <si>
    <t>70000</t>
  </si>
  <si>
    <t>HEAT_MAX_PRICE_NO_TR_MSTF12</t>
  </si>
  <si>
    <t>60000</t>
  </si>
  <si>
    <t>HEAT_MAX_PRICE_NO_TR_MSTF5</t>
  </si>
  <si>
    <t>80000</t>
  </si>
  <si>
    <t>HEAT_MAX_PRICE_NO_TR_MSTM100</t>
  </si>
  <si>
    <t>HEAT_MAX_PRICE_NO_TR_MSTM200</t>
  </si>
  <si>
    <t>HEAT_MAX_PRICE_NO_TR_MSTM40</t>
  </si>
  <si>
    <t>HEAT_MAX_PRICE_NO_TR_MSTT</t>
  </si>
  <si>
    <t>HEAT_MAX_PRICE_NO_TR_NGC</t>
  </si>
  <si>
    <t>HEAT_MAX_PRICE_NO_TR_NGL</t>
  </si>
  <si>
    <t>11000</t>
  </si>
  <si>
    <t>HEAT_MAX_PRICE_NO_TR_NGU</t>
  </si>
  <si>
    <t>12000</t>
  </si>
  <si>
    <t>HEAT_MAX_PRICE_NO_TR_OIL</t>
  </si>
  <si>
    <t>HEAT_MAX_PRICE_NO_TR_PEA</t>
  </si>
  <si>
    <t>HEAT_MAX_PRICE_NO_TR_PLT</t>
  </si>
  <si>
    <t>16000</t>
  </si>
  <si>
    <t>HEAT_MAX_PRICE_NO_TR_PWR</t>
  </si>
  <si>
    <t>1000</t>
  </si>
  <si>
    <t>HEAT_MAX_PRICE_NO_TR_SAW</t>
  </si>
  <si>
    <t>13000</t>
  </si>
  <si>
    <t>HEAT_MAX_PRICE_NO_TR_SHL</t>
  </si>
  <si>
    <t>HEAT_MAX_PRICE_NO_TR_STF</t>
  </si>
  <si>
    <t>HEAT_MAX_PRICE_NO_TR_WDS</t>
  </si>
  <si>
    <t>HEAT_MAX_PRICE_TR_COAA</t>
  </si>
  <si>
    <t>17000</t>
  </si>
  <si>
    <t>HEAT_MAX_PRICE_TR_COAB</t>
  </si>
  <si>
    <t>30000</t>
  </si>
  <si>
    <t>HEAT_MAX_PRICE_TR_COAC</t>
  </si>
  <si>
    <t>HEAT_MAX_PRICE_TR_COAF</t>
  </si>
  <si>
    <t>HEAT_MAX_PRICE_TR_COAG</t>
  </si>
  <si>
    <t>HEAT_MAX_PRICE_TR_COALF</t>
  </si>
  <si>
    <t>40000</t>
  </si>
  <si>
    <t>HEAT_MAX_PRICE_TR_COAS</t>
  </si>
  <si>
    <t>HEAT_MAX_PRICE_TR_COASC</t>
  </si>
  <si>
    <t>HEAT_MAX_PRICE_TR_COAWC</t>
  </si>
  <si>
    <t>HEAT_MAX_PRICE_TR_CWD</t>
  </si>
  <si>
    <t>HEAT_MAX_PRICE_TR_DSG</t>
  </si>
  <si>
    <t>HEAT_MAX_PRICE_TR_DSLA</t>
  </si>
  <si>
    <t>HEAT_MAX_PRICE_TR_DSLO</t>
  </si>
  <si>
    <t>HEAT_MAX_PRICE_TR_DSLS</t>
  </si>
  <si>
    <t>HEAT_MAX_PRICE_TR_DSLW</t>
  </si>
  <si>
    <t>HEAT_MAX_PRICE_TR_ENR</t>
  </si>
  <si>
    <t>HEAT_MAX_PRICE_TR_GBL</t>
  </si>
  <si>
    <t>HEAT_MAX_PRICE_TR_GCK</t>
  </si>
  <si>
    <t>HEAT_MAX_PRICE_TR_GCN</t>
  </si>
  <si>
    <t>65000</t>
  </si>
  <si>
    <t>HEAT_MAX_PRICE_TR_GOA</t>
  </si>
  <si>
    <t>HEAT_MAX_PRICE_TR_LNG</t>
  </si>
  <si>
    <t>HEAT_MAX_PRICE_TR_MSTF12</t>
  </si>
  <si>
    <t>HEAT_MAX_PRICE_TR_MSTF5</t>
  </si>
  <si>
    <t>HEAT_MAX_PRICE_TR_MSTM100</t>
  </si>
  <si>
    <t>HEAT_MAX_PRICE_TR_MSTM200</t>
  </si>
  <si>
    <t>HEAT_MAX_PRICE_TR_MSTM40</t>
  </si>
  <si>
    <t>HEAT_MAX_PRICE_TR_MSTT</t>
  </si>
  <si>
    <t>HEAT_MAX_PRICE_TR_NGC</t>
  </si>
  <si>
    <t>HEAT_MAX_PRICE_TR_NGL</t>
  </si>
  <si>
    <t>15000</t>
  </si>
  <si>
    <t>HEAT_MAX_PRICE_TR_NGU</t>
  </si>
  <si>
    <t>HEAT_MAX_PRICE_TR_OIL</t>
  </si>
  <si>
    <t>HEAT_MAX_PRICE_TR_PEA</t>
  </si>
  <si>
    <t>HEAT_MAX_PRICE_TR_PLT</t>
  </si>
  <si>
    <t>HEAT_MAX_PRICE_TR_PWR</t>
  </si>
  <si>
    <t>HEAT_MAX_PRICE_TR_SAW</t>
  </si>
  <si>
    <t>HEAT_MAX_PRICE_TR_SHL</t>
  </si>
  <si>
    <t>HEAT_MAX_PRICE_TR_STF</t>
  </si>
  <si>
    <t>HEAT_MAX_PRICE_TR_WDS</t>
  </si>
  <si>
    <t>HEAT_MIN_PRICE_NO_TR_COAA</t>
  </si>
  <si>
    <t>500</t>
  </si>
  <si>
    <t>HEAT_MIN_PRICE_NO_TR_COAB</t>
  </si>
  <si>
    <t>100</t>
  </si>
  <si>
    <t>HEAT_MIN_PRICE_NO_TR_COAC</t>
  </si>
  <si>
    <t>400</t>
  </si>
  <si>
    <t>HEAT_MIN_PRICE_NO_TR_COAF</t>
  </si>
  <si>
    <t>HEAT_MIN_PRICE_NO_TR_COAG</t>
  </si>
  <si>
    <t>600</t>
  </si>
  <si>
    <t>HEAT_MIN_PRICE_NO_TR_COALF</t>
  </si>
  <si>
    <t>350</t>
  </si>
  <si>
    <t>HEAT_MIN_PRICE_NO_TR_COAS</t>
  </si>
  <si>
    <t>HEAT_MIN_PRICE_NO_TR_COASC</t>
  </si>
  <si>
    <t>HEAT_MIN_PRICE_NO_TR_COAWC</t>
  </si>
  <si>
    <t>HEAT_MIN_PRICE_NO_TR_CWD</t>
  </si>
  <si>
    <t>HEAT_MIN_PRICE_NO_TR_DSG</t>
  </si>
  <si>
    <t>2000</t>
  </si>
  <si>
    <t>HEAT_MIN_PRICE_NO_TR_DSLA</t>
  </si>
  <si>
    <t>HEAT_MIN_PRICE_NO_TR_DSLO</t>
  </si>
  <si>
    <t>HEAT_MIN_PRICE_NO_TR_DSLS</t>
  </si>
  <si>
    <t>HEAT_MIN_PRICE_NO_TR_DSLW</t>
  </si>
  <si>
    <t>HEAT_MIN_PRICE_NO_TR_ENR</t>
  </si>
  <si>
    <t>0,5</t>
  </si>
  <si>
    <t>HEAT_MIN_PRICE_NO_TR_GBL</t>
  </si>
  <si>
    <t>150</t>
  </si>
  <si>
    <t>HEAT_MIN_PRICE_NO_TR_GCK</t>
  </si>
  <si>
    <t>300</t>
  </si>
  <si>
    <t>HEAT_MIN_PRICE_NO_TR_GCN</t>
  </si>
  <si>
    <t>HEAT_MIN_PRICE_NO_TR_GOA</t>
  </si>
  <si>
    <t>HEAT_MIN_PRICE_NO_TR_LNG</t>
  </si>
  <si>
    <t>5000</t>
  </si>
  <si>
    <t>HEAT_MIN_PRICE_NO_TR_MSTF12</t>
  </si>
  <si>
    <t>HEAT_MIN_PRICE_NO_TR_MSTF5</t>
  </si>
  <si>
    <t>HEAT_MIN_PRICE_NO_TR_MSTM100</t>
  </si>
  <si>
    <t>HEAT_MIN_PRICE_NO_TR_MSTM200</t>
  </si>
  <si>
    <t>HEAT_MIN_PRICE_NO_TR_MSTM40</t>
  </si>
  <si>
    <t>HEAT_MIN_PRICE_NO_TR_MSTT</t>
  </si>
  <si>
    <t>HEAT_MIN_PRICE_NO_TR_NGC</t>
  </si>
  <si>
    <t>HEAT_MIN_PRICE_NO_TR_NGL</t>
  </si>
  <si>
    <t>HEAT_MIN_PRICE_NO_TR_NGU</t>
  </si>
  <si>
    <t>HEAT_MIN_PRICE_NO_TR_OIL</t>
  </si>
  <si>
    <t>HEAT_MIN_PRICE_NO_TR_PEA</t>
  </si>
  <si>
    <t>50</t>
  </si>
  <si>
    <t>HEAT_MIN_PRICE_NO_TR_PLT</t>
  </si>
  <si>
    <t>HEAT_MIN_PRICE_NO_TR_PWR</t>
  </si>
  <si>
    <t>HEAT_MIN_PRICE_NO_TR_SAW</t>
  </si>
  <si>
    <t>HEAT_MIN_PRICE_NO_TR_SHL</t>
  </si>
  <si>
    <t>20</t>
  </si>
  <si>
    <t>HEAT_MIN_PRICE_NO_TR_STF</t>
  </si>
  <si>
    <t>HEAT_MIN_PRICE_NO_TR_WDS</t>
  </si>
  <si>
    <t>HEAT_MIN_PRICE_TR_COAA</t>
  </si>
  <si>
    <t>HEAT_MIN_PRICE_TR_COAB</t>
  </si>
  <si>
    <t>HEAT_MIN_PRICE_TR_COAC</t>
  </si>
  <si>
    <t>HEAT_MIN_PRICE_TR_COAF</t>
  </si>
  <si>
    <t>HEAT_MIN_PRICE_TR_COAG</t>
  </si>
  <si>
    <t>HEAT_MIN_PRICE_TR_COALF</t>
  </si>
  <si>
    <t>HEAT_MIN_PRICE_TR_COAS</t>
  </si>
  <si>
    <t>HEAT_MIN_PRICE_TR_COASC</t>
  </si>
  <si>
    <t>HEAT_MIN_PRICE_TR_COAWC</t>
  </si>
  <si>
    <t>HEAT_MIN_PRICE_TR_CWD</t>
  </si>
  <si>
    <t>HEAT_MIN_PRICE_TR_DSG</t>
  </si>
  <si>
    <t>HEAT_MIN_PRICE_TR_DSLA</t>
  </si>
  <si>
    <t>HEAT_MIN_PRICE_TR_DSLO</t>
  </si>
  <si>
    <t>HEAT_MIN_PRICE_TR_DSLS</t>
  </si>
  <si>
    <t>HEAT_MIN_PRICE_TR_DSLW</t>
  </si>
  <si>
    <t>HEAT_MIN_PRICE_TR_ENR</t>
  </si>
  <si>
    <t>HEAT_MIN_PRICE_TR_GBL</t>
  </si>
  <si>
    <t>HEAT_MIN_PRICE_TR_GCK</t>
  </si>
  <si>
    <t>HEAT_MIN_PRICE_TR_GCN</t>
  </si>
  <si>
    <t>HEAT_MIN_PRICE_TR_GOA</t>
  </si>
  <si>
    <t>HEAT_MIN_PRICE_TR_LNG</t>
  </si>
  <si>
    <t>HEAT_MIN_PRICE_TR_MSTF12</t>
  </si>
  <si>
    <t>HEAT_MIN_PRICE_TR_MSTF5</t>
  </si>
  <si>
    <t>HEAT_MIN_PRICE_TR_MSTM100</t>
  </si>
  <si>
    <t>HEAT_MIN_PRICE_TR_MSTM200</t>
  </si>
  <si>
    <t>HEAT_MIN_PRICE_TR_MSTM40</t>
  </si>
  <si>
    <t>HEAT_MIN_PRICE_TR_MSTT</t>
  </si>
  <si>
    <t>HEAT_MIN_PRICE_TR_NGC</t>
  </si>
  <si>
    <t>HEAT_MIN_PRICE_TR_NGL</t>
  </si>
  <si>
    <t>HEAT_MIN_PRICE_TR_NGU</t>
  </si>
  <si>
    <t>HEAT_MIN_PRICE_TR_OIL</t>
  </si>
  <si>
    <t>HEAT_MIN_PRICE_TR_PEA</t>
  </si>
  <si>
    <t>HEAT_MIN_PRICE_TR_PLT</t>
  </si>
  <si>
    <t>HEAT_MIN_PRICE_TR_PWR</t>
  </si>
  <si>
    <t>HEAT_MIN_PRICE_TR_SAW</t>
  </si>
  <si>
    <t>HEAT_MIN_PRICE_TR_SHL</t>
  </si>
  <si>
    <t>HEAT_MIN_PRICE_TR_STF</t>
  </si>
  <si>
    <t>HEAT_MIN_PRICE_TR_WDS</t>
  </si>
  <si>
    <t>MST_SUPPLY_MAX_PRICE</t>
  </si>
  <si>
    <t>MST_VOLUME_VALIDATION</t>
  </si>
  <si>
    <t>PURCHASES_URL_LIST</t>
  </si>
  <si>
    <t>https://zakupki.gov.ru/223/clause/public/order-clause/info/documents.html?clauseId={number}</t>
  </si>
  <si>
    <t>https://zakupki.gov.ru/223/contract/public/contract/view/general-information.html?id={number}</t>
  </si>
  <si>
    <t>https://zakupki.gov.ru/223/purchase/public/purchase/info/common-info.html?noticeId={number}</t>
  </si>
  <si>
    <t>https://zakupki.gov.ru/223/purchase/public/purchase/info/common-info.html?noticeInfoId={number}</t>
  </si>
  <si>
    <t>https://zakupki.gov.ru/223/purchase/public/purchase/info/common-info.html?regNumber={number}</t>
  </si>
  <si>
    <t>https://zakupki.gov.ru/epz/contract/contractCard/common-info.html?reestrNumber={number}</t>
  </si>
  <si>
    <t>https://zakupki.gov.ru/epz/contractfz223/card/contract-info.html?id={number}</t>
  </si>
  <si>
    <t>https://zakupki.gov.ru/epz/order/notice/ea20/view/common-info.html?regNumber={number}</t>
  </si>
  <si>
    <t>https://zakupki.gov.ru/epz/order/notice/ea44/view/common-info.html?regNumber={number}</t>
  </si>
  <si>
    <t>https://zakupki.gov.ru/epz/order/notice/ep44/view/common-info.html?regNumber={number}</t>
  </si>
  <si>
    <t>https://zakupki.gov.ru/epz/order/notice/inm111/view/common-info.html?regNumber={number}</t>
  </si>
  <si>
    <t>https://zakupki.gov.ru/epz/order/notice/notice223/common-info.html?noticeInfoId={number}</t>
  </si>
  <si>
    <t>https://zakupki.gov.ru/epz/order/notice/za44/view/common-info.html?regNumber={number}</t>
  </si>
  <si>
    <t>https://zakupki.gov.ru/epz/order/notice/zk44/view/common-info.html?regNumber={number}</t>
  </si>
  <si>
    <t>https://zakupki.gov.ru/epz/order/notice/zk504/view/common-info.html?regNumber={number}</t>
  </si>
  <si>
    <t>https://zakupki.gov.ru/epz/order/notice/zp44/view/common-info.html?regNumber={number}</t>
  </si>
  <si>
    <t>https://zakupki.gov.ru/epz/orderplan/plan-graph-card/special-purchase.html?revision-id={number}</t>
  </si>
  <si>
    <t>PURCHASE_MIN_PRICE</t>
  </si>
  <si>
    <t>RST_SRC_SKIP_FILTER_BY_KPP</t>
  </si>
  <si>
    <t>NO</t>
  </si>
  <si>
    <t>SUPPLIER_DETERMINING_METHOD_LIST</t>
  </si>
  <si>
    <t>№ 223-ФЗ: Закупка у единственного поставщика (исполнителя, подрядчика)</t>
  </si>
  <si>
    <t>№ 223-ФЗ: Запрос котировок</t>
  </si>
  <si>
    <t>№ 223-ФЗ: Запрос предложений</t>
  </si>
  <si>
    <t>№ 223-ФЗ: Запрос цен</t>
  </si>
  <si>
    <t>№ 223-ФЗ: Маркетинговое исследование</t>
  </si>
  <si>
    <t>№ 223-ФЗ: Открытые конкурентные переговоры</t>
  </si>
  <si>
    <t>№ 223-ФЗ: Открытый аукцион</t>
  </si>
  <si>
    <t>№ 223-ФЗ: Открытый конкурентный отбор в электронной форме</t>
  </si>
  <si>
    <t>№ 223-ФЗ: Открытый конкурентный отбор с предварительным отбором в бумажной форме</t>
  </si>
  <si>
    <t>№ 223-ФЗ: Открытый конкурс</t>
  </si>
  <si>
    <t>№ 223-ФЗ: Открытый одноэтапный запрос предложений</t>
  </si>
  <si>
    <t>№ 223-ФЗ: Электронный аукцион</t>
  </si>
  <si>
    <t>№ 44-ФЗ: Двухэтапный конкурс</t>
  </si>
  <si>
    <t>№ 44-ФЗ: Закрытый аукцион</t>
  </si>
  <si>
    <t>№ 44-ФЗ: Закрытый двухэтапный конкурс</t>
  </si>
  <si>
    <t>№ 44-ФЗ: Закрытый конкурс</t>
  </si>
  <si>
    <t>№ 44-ФЗ: Закрытый конкурс с ограниченным участием</t>
  </si>
  <si>
    <t>№ 44-ФЗ: Закупка у единственного поставщика (исполнителя, подрядчика)</t>
  </si>
  <si>
    <t>№ 44-ФЗ: Запрос котировок</t>
  </si>
  <si>
    <t>№ 44-ФЗ: Запрос котировок без размещения извещения</t>
  </si>
  <si>
    <t>№ 44-ФЗ: Запрос предложений</t>
  </si>
  <si>
    <t>№ 44-ФЗ: Запрос предложений в электронном виде</t>
  </si>
  <si>
    <t>№ 44-ФЗ: Иной способ</t>
  </si>
  <si>
    <t>№ 44-ФЗ: Конкурс c ограниченным участием</t>
  </si>
  <si>
    <t>№ 44-ФЗ: Открытый конкурс</t>
  </si>
  <si>
    <t>№ 44-ФЗ: Предварительный отбор</t>
  </si>
  <si>
    <t>№ 44-ФЗ: Способ определения поставщика (подрядчика, исполнителя), установленный Правительством Российской Федерации в соответствии со статьей 111 Федерального закона № 44-ФЗ</t>
  </si>
  <si>
    <t>№ 44-ФЗ: Электронный аукцион</t>
  </si>
  <si>
    <t>Брокерские услуги</t>
  </si>
  <si>
    <t>Внеконкурсные процедуры (действие 223-ФЗ и 44-ФЗ не распространяется на организацию)</t>
  </si>
  <si>
    <t>Внеконкурсные процедуры (закупки в соответствии с Положением организации о закупках)</t>
  </si>
  <si>
    <t>Внеконкурсные процедуры (закупки у взаимозависимых юридических лиц)</t>
  </si>
  <si>
    <t>Внеконкурсные процедуры (организация должна проводить закупки по 223-ФЗ или 44-ФЗ, но требование не выполнено)</t>
  </si>
  <si>
    <t>Закупка стоимостью менее порогового значения, необходимого для проведения конкурсных процедур по 223-ФЗ или 44-ФЗ</t>
  </si>
  <si>
    <t>Открытые конкурентные переговоры</t>
  </si>
  <si>
    <t>Покупка на бирже нефтепродуктов по договору с Биржей</t>
  </si>
  <si>
    <t>Топливо собственного производства</t>
  </si>
  <si>
    <t>L1</t>
  </si>
  <si>
    <t>L2</t>
  </si>
  <si>
    <t>ACCESS GRANTED</t>
  </si>
  <si>
    <t>№</t>
  </si>
  <si>
    <t>НСРФ</t>
  </si>
  <si>
    <t>ОКТМР</t>
  </si>
  <si>
    <t>Дата создания ЮЛ / ИП</t>
  </si>
  <si>
    <t>Дата ликвидации ЮЛ / ИП</t>
  </si>
  <si>
    <t>Дата начала ВД</t>
  </si>
  <si>
    <t>Дата окончания ВД</t>
  </si>
  <si>
    <t>Вид деятельности</t>
  </si>
  <si>
    <t>ВД (PATH)</t>
  </si>
  <si>
    <t>ВД (OBSOLETE)</t>
  </si>
  <si>
    <t>Является регулируемой</t>
  </si>
  <si>
    <t>REGION</t>
  </si>
  <si>
    <t>MR</t>
  </si>
  <si>
    <t>OKTMR</t>
  </si>
  <si>
    <t>MO</t>
  </si>
  <si>
    <t>OKTMO</t>
  </si>
  <si>
    <t>OGRN</t>
  </si>
  <si>
    <t>ORG_SD</t>
  </si>
  <si>
    <t>ORG_ED</t>
  </si>
  <si>
    <t>VDET_SD</t>
  </si>
  <si>
    <t>VDET_ED</t>
  </si>
  <si>
    <t>VDET_FULL_LIST</t>
  </si>
  <si>
    <t>HAS_TARIFF</t>
  </si>
  <si>
    <t>АО "Аганское многопрофильное жилищно-коммунальное управление"</t>
  </si>
  <si>
    <t>8620019101</t>
  </si>
  <si>
    <t>862001001</t>
  </si>
  <si>
    <t>1098603003443</t>
  </si>
  <si>
    <t>Некомбинированная выработка :: Сбыт :: Передача</t>
  </si>
  <si>
    <t>/Тепловая энергия/Производство/Некомбинированная выработка :: /Тепловая энергия/Сбыт :: /Тепловая энергия/Передача</t>
  </si>
  <si>
    <t>производство (некомбинированная выработка)+передача+сбыт</t>
  </si>
  <si>
    <t>Y</t>
  </si>
  <si>
    <t>АО "Аэропорт Белоярский"</t>
  </si>
  <si>
    <t>8611002077</t>
  </si>
  <si>
    <t>861101001</t>
  </si>
  <si>
    <t>1028601522036</t>
  </si>
  <si>
    <t>АО "Аэропорт Сургут"</t>
  </si>
  <si>
    <t>8602060523</t>
  </si>
  <si>
    <t>860201001</t>
  </si>
  <si>
    <t>1028600603998</t>
  </si>
  <si>
    <t>АО "Городские электрические сети"</t>
  </si>
  <si>
    <t>8603004190</t>
  </si>
  <si>
    <t>860301001</t>
  </si>
  <si>
    <t>1028600957538</t>
  </si>
  <si>
    <t>АО "Горремстрой"</t>
  </si>
  <si>
    <t>8602060636</t>
  </si>
  <si>
    <t>1028600593064</t>
  </si>
  <si>
    <t>АО "Негуснефть"</t>
  </si>
  <si>
    <t>8609000900</t>
  </si>
  <si>
    <t>546050001</t>
  </si>
  <si>
    <t>1028601466310</t>
  </si>
  <si>
    <t>АО "Самотлорнефтегаз"</t>
  </si>
  <si>
    <t>8603089934</t>
  </si>
  <si>
    <t>997250001</t>
  </si>
  <si>
    <t>1028600940576</t>
  </si>
  <si>
    <t>АО "Управляющая компания тепло-, водоснабжения и канализации"</t>
  </si>
  <si>
    <t>8621005133</t>
  </si>
  <si>
    <t>862101001</t>
  </si>
  <si>
    <t>1028601420660</t>
  </si>
  <si>
    <t>Сбыт :: Производство :: Передача</t>
  </si>
  <si>
    <t>/Теплоноситель/Сбыт :: /Теплоноситель/Производство :: /Теплоноситель/Передача</t>
  </si>
  <si>
    <t>Теплоноситель - Сбыт :: Производство :: Передача</t>
  </si>
  <si>
    <t>АО "Урайтеплоэнергия"</t>
  </si>
  <si>
    <t>8606012954</t>
  </si>
  <si>
    <t>860601001</t>
  </si>
  <si>
    <t>1088606000559</t>
  </si>
  <si>
    <t>АО "Югансктранстеплосервис"</t>
  </si>
  <si>
    <t>8604048754</t>
  </si>
  <si>
    <t>860401001</t>
  </si>
  <si>
    <t>1108619001919</t>
  </si>
  <si>
    <t>АО "Югорская Коммунальная Эксплуатирующая Компания - Белоярский"</t>
  </si>
  <si>
    <t>8611008230</t>
  </si>
  <si>
    <t>1098611000058</t>
  </si>
  <si>
    <t>Некомбинированная выработка :: Передача</t>
  </si>
  <si>
    <t>/Тепловая энергия/Производство/Некомбинированная выработка :: /Тепловая энергия/Передача</t>
  </si>
  <si>
    <t>производство (некомбинированная выработка)+передача</t>
  </si>
  <si>
    <t>АО "Югорская энергетическая компания децентрализованной зоны" (АО "Юграэнерго")</t>
  </si>
  <si>
    <t>8601029263</t>
  </si>
  <si>
    <t>860101001</t>
  </si>
  <si>
    <t>1068601011511</t>
  </si>
  <si>
    <t>АО Нижневартовская ГРЭС</t>
  </si>
  <si>
    <t>8620018330</t>
  </si>
  <si>
    <t>785150001</t>
  </si>
  <si>
    <t>1078603011321</t>
  </si>
  <si>
    <t>Комбинированная выработка</t>
  </si>
  <si>
    <t>/Тепловая энергия/Производство/Комбинированная выработка</t>
  </si>
  <si>
    <t>производство комбинированная выработка</t>
  </si>
  <si>
    <t>Автономное учреждение Ханты-Мансийского автономного округа – Югры «Центр профессиональной патологии»</t>
  </si>
  <si>
    <t>8601030734</t>
  </si>
  <si>
    <t>1078601000048</t>
  </si>
  <si>
    <t>Акционерное общество "Российские железные дороги" Свердловская дирекция по тепловодоснабжению - структурное подразделение Центральной дирекции по тепловодоснабжению - филиала ОАО "РЖД", г.Екатеринбург</t>
  </si>
  <si>
    <t>7708503727</t>
  </si>
  <si>
    <t>665945027</t>
  </si>
  <si>
    <t>1037739877295</t>
  </si>
  <si>
    <t>Некомбинированная выработка</t>
  </si>
  <si>
    <t>/Тепловая энергия/Производство/Некомбинированная выработка</t>
  </si>
  <si>
    <t>производство (некомбинированная выработка)</t>
  </si>
  <si>
    <t>Акционерное общество "Юграавиа"</t>
  </si>
  <si>
    <t>8601053210</t>
  </si>
  <si>
    <t>1148601002109</t>
  </si>
  <si>
    <t>Акционерное общество «ГК ХМАО-Югры «Северавтодор» в зоне деятельности филиала № 5 АО «ГК «Северавтодор»</t>
  </si>
  <si>
    <t>8602257512</t>
  </si>
  <si>
    <t>861843001</t>
  </si>
  <si>
    <t>1158601001129</t>
  </si>
  <si>
    <t>Акционерное общество «Югорский лесопромышленный холдинг»</t>
  </si>
  <si>
    <t>8601022074</t>
  </si>
  <si>
    <t>1048600000492</t>
  </si>
  <si>
    <t>Бюджетное учреждение Ханты-Мансийского автономного округа-Югры "Дирекция по эксплуатации служебных зданий"</t>
  </si>
  <si>
    <t>8601012220</t>
  </si>
  <si>
    <t>1028600508859</t>
  </si>
  <si>
    <t>Некомбинированная выработка :: Сбыт</t>
  </si>
  <si>
    <t>/Тепловая энергия/Производство/Некомбинированная выработка :: /Тепловая энергия/Сбыт</t>
  </si>
  <si>
    <t>производство (некомбинированная выработка)+сбыт</t>
  </si>
  <si>
    <t>ЗАО "Нижневартовскстройдеталь"</t>
  </si>
  <si>
    <t>8603085111</t>
  </si>
  <si>
    <t>1028600938343</t>
  </si>
  <si>
    <t>Лянторское городское муниципальное унитарное предприятие "Управление тепловодоснабжения и водоотведения"</t>
  </si>
  <si>
    <t>8617028441</t>
  </si>
  <si>
    <t>861701001</t>
  </si>
  <si>
    <t>1098617001119</t>
  </si>
  <si>
    <t>МУП "Управление тепловодоснабжения и водоотведения "Сибиряк" муниципального образования сельское поселение Нижнесортымский</t>
  </si>
  <si>
    <t>8617028226</t>
  </si>
  <si>
    <t>1098617000866</t>
  </si>
  <si>
    <t>Малоатлымское муниципальное предприятие жилищно-коммунального хозяйства  муниципального образования сельское поселение Малый Атлым</t>
  </si>
  <si>
    <t>8614004795</t>
  </si>
  <si>
    <t>1028601500190</t>
  </si>
  <si>
    <t>Муниципальное казенное предприятие «Жилищно-коммунальное хозяйство»</t>
  </si>
  <si>
    <t>8620023108</t>
  </si>
  <si>
    <t>1188617003013</t>
  </si>
  <si>
    <t>Муниципальное казенное предприятие города Нягани «Няганская ресурсоснабжающая компания»</t>
  </si>
  <si>
    <t>8610009376</t>
  </si>
  <si>
    <t>861001001</t>
  </si>
  <si>
    <t>1188617019238</t>
  </si>
  <si>
    <t>Муниципальное многопрофильное предприятие "МИСНЭ" муниципального образования Октябрьский район</t>
  </si>
  <si>
    <t>8610028604</t>
  </si>
  <si>
    <t>1148610000626</t>
  </si>
  <si>
    <t>Муниципальное предприятие "ЖЭК-3" Ханты-Мансийского района</t>
  </si>
  <si>
    <t>8618005341</t>
  </si>
  <si>
    <t>861801001</t>
  </si>
  <si>
    <t>1028600513545</t>
  </si>
  <si>
    <t>Муниципальное предприятие "Ханты-Мансийскгаз" муниципального образования город Ханты-Мансийск</t>
  </si>
  <si>
    <t>8601022243</t>
  </si>
  <si>
    <t>1048600000900</t>
  </si>
  <si>
    <t>Муниципальное предприятие «Ресурсоснабжение» муниципального образования Октябрьский район</t>
  </si>
  <si>
    <t>8614001748</t>
  </si>
  <si>
    <t>1198617006246</t>
  </si>
  <si>
    <t>Муниципальное предприятие «Эксплуатационная генерирующая компания» муниципального образования Октябрьский район</t>
  </si>
  <si>
    <t>8614008285</t>
  </si>
  <si>
    <t>1098610000928</t>
  </si>
  <si>
    <t>Муниципальное предприятие жилищно-коммунального хозяйства муниципального образования сельское поселение Карымкары</t>
  </si>
  <si>
    <t>8614004700</t>
  </si>
  <si>
    <t>1028601501400</t>
  </si>
  <si>
    <t>Муниципальное предприятие муниципального образования Октябрьский район «Объединенные коммунальные системы»</t>
  </si>
  <si>
    <t>8610031269</t>
  </si>
  <si>
    <t>1218600011233</t>
  </si>
  <si>
    <t>N</t>
  </si>
  <si>
    <t>Муниципальное предприятие муниципального образования Октябрьский район «Обьтеплопром»</t>
  </si>
  <si>
    <t>8614001025</t>
  </si>
  <si>
    <t>1178617002740</t>
  </si>
  <si>
    <t>Муниципальное унитарное предприятие "Березовонефтепродукт" муниципального образования Березовский район</t>
  </si>
  <si>
    <t>8613005080</t>
  </si>
  <si>
    <t>861301001</t>
  </si>
  <si>
    <t>1028601580039</t>
  </si>
  <si>
    <t>Муниципальное унитарное предприятие "Радужныйтеплосеть"  городского округа Радужный Ханты-Мансийского автономного округа - Югры</t>
  </si>
  <si>
    <t>8609000629</t>
  </si>
  <si>
    <t>860901001</t>
  </si>
  <si>
    <t>1028601465562</t>
  </si>
  <si>
    <t>Муниципальное унитарное предприятие "Сельское жилищно-коммунальное хозяйство"</t>
  </si>
  <si>
    <t>8620012191</t>
  </si>
  <si>
    <t>1028601867326</t>
  </si>
  <si>
    <t>Муниципальное унитарное предприятие "Тепловодоканал"</t>
  </si>
  <si>
    <t>8605013419</t>
  </si>
  <si>
    <t>860501001</t>
  </si>
  <si>
    <t>1028601355430</t>
  </si>
  <si>
    <t>Муниципальное унитарное предприятие "Теплосети Саранпауль"</t>
  </si>
  <si>
    <t>8613003799</t>
  </si>
  <si>
    <t>1188617017324</t>
  </si>
  <si>
    <t>Муниципальное унитарное предприятие "Территориально объединённое управление тепловодоснабжения и водоотведения № 1" муниципального образования Сургутский район</t>
  </si>
  <si>
    <t>8617018034</t>
  </si>
  <si>
    <t>1028601681569</t>
  </si>
  <si>
    <t>Муниципальное унитарное предприятие "Управление городского хозяйства" муниципального образования города Пыть-Ях</t>
  </si>
  <si>
    <t>8612007896</t>
  </si>
  <si>
    <t>861201001</t>
  </si>
  <si>
    <t>1028601542200</t>
  </si>
  <si>
    <t>Муниципальное унитарное предприятие "Фёдоровское жилищно-коммунальное хозяйство"</t>
  </si>
  <si>
    <t>8617028917</t>
  </si>
  <si>
    <t>1108617000315</t>
  </si>
  <si>
    <t>Муниципальное унитарное предприятие "Югорскэнергогаз"</t>
  </si>
  <si>
    <t>8622024682</t>
  </si>
  <si>
    <t>862201001</t>
  </si>
  <si>
    <t>1138622000978</t>
  </si>
  <si>
    <t>Муниципальное унитарное предприятие «Советский Тепловодоканал»</t>
  </si>
  <si>
    <t>8615011837</t>
  </si>
  <si>
    <t>861501001</t>
  </si>
  <si>
    <t>1038600306690</t>
  </si>
  <si>
    <t>Муниципальное унитарное предприятие «Теплосети Березово»</t>
  </si>
  <si>
    <t>8613004175</t>
  </si>
  <si>
    <t>1188617017368</t>
  </si>
  <si>
    <t>Муниципальное унитарное предприятие «Теплосети Игрим»</t>
  </si>
  <si>
    <t>8613007909</t>
  </si>
  <si>
    <t>1188617017522</t>
  </si>
  <si>
    <t>Муниципальное унитарное предприятие «Управление теплоснабжения г.п. Талинка»</t>
  </si>
  <si>
    <t>8614001674</t>
  </si>
  <si>
    <t>1198617002583</t>
  </si>
  <si>
    <t>Муниципальное унитарное предприятие сп. Сингапай «Управление жилищно-коммунального обслуживаниия»</t>
  </si>
  <si>
    <t>8619016265</t>
  </si>
  <si>
    <t>861901001</t>
  </si>
  <si>
    <t>1168617065143</t>
  </si>
  <si>
    <t>Нефтеюганское УМН Акционерное общество "Транснефть - Сибирь" АК "Транснефть"</t>
  </si>
  <si>
    <t>7201000726</t>
  </si>
  <si>
    <t>860402002</t>
  </si>
  <si>
    <t>1027200789220</t>
  </si>
  <si>
    <t>ОАО "Обьгаз"</t>
  </si>
  <si>
    <t>8601014059</t>
  </si>
  <si>
    <t>1028600507143</t>
  </si>
  <si>
    <t>ООО "Аэропорт Советский"</t>
  </si>
  <si>
    <t>8615001243</t>
  </si>
  <si>
    <t>1028601844204</t>
  </si>
  <si>
    <t>ООО "Башнефть-Добыча"</t>
  </si>
  <si>
    <t>0277106840</t>
  </si>
  <si>
    <t>025250001</t>
  </si>
  <si>
    <t>1090280032699</t>
  </si>
  <si>
    <t>ООО "Газпром Трансгаз Югорск" Бобровское ЛПУ МГ</t>
  </si>
  <si>
    <t>8622000931</t>
  </si>
  <si>
    <t>861102003</t>
  </si>
  <si>
    <t>1028601843918</t>
  </si>
  <si>
    <t>ООО "Газпром Трансгаз Югорск" Верхнеказымское ЛПУ МГ</t>
  </si>
  <si>
    <t>861102002</t>
  </si>
  <si>
    <t>ООО "Газпром Трансгаз Югорск" Октябрьское ЛПУ МГ</t>
  </si>
  <si>
    <t>861402001</t>
  </si>
  <si>
    <t>ООО "Газпром Трансгаз Югорск" Перегребненское ЛПУ МГ</t>
  </si>
  <si>
    <t>861402002</t>
  </si>
  <si>
    <t>ООО "Газпром Трансгаз Югорск" Пунгинского ЛПУ МГ</t>
  </si>
  <si>
    <t>861302002</t>
  </si>
  <si>
    <t>ООО "Газпром Трансгаз Югорск" Сорумское ЛПУ МГ</t>
  </si>
  <si>
    <t>861102005</t>
  </si>
  <si>
    <t>ООО "Газпром Трансгаз Югорск" Сосновское ЛПУ МГ</t>
  </si>
  <si>
    <t>861102006</t>
  </si>
  <si>
    <t>ООО "Газпром Трансгаз Югорск" Сосьвинское ЛПУ МГ</t>
  </si>
  <si>
    <t>861302004</t>
  </si>
  <si>
    <t>ООО "Газпром Трансгаз Югорск" Таежное ЛПУ МГ</t>
  </si>
  <si>
    <t>861402003</t>
  </si>
  <si>
    <t>ООО "Газпром Трансгаз Югорск" Уральское ЛПУ МГ</t>
  </si>
  <si>
    <t>861302003</t>
  </si>
  <si>
    <t>ООО "Газпром трансгаз Сургут" Ортьягунское ЛПУ МГ</t>
  </si>
  <si>
    <t>8617002073</t>
  </si>
  <si>
    <t>860803001</t>
  </si>
  <si>
    <t>1028601679314</t>
  </si>
  <si>
    <t>ООО "Газпром трансгаз Сургут" Самсоновское ЛПУ  МГ</t>
  </si>
  <si>
    <t>861903002</t>
  </si>
  <si>
    <t>ООО "Газпром трансгаз Сургут" Сургутское ЛПУ</t>
  </si>
  <si>
    <t>860243007</t>
  </si>
  <si>
    <t>ООО "Газпром трансгаз Сургут" Южно-Балыкское ЛПУ МГ</t>
  </si>
  <si>
    <t>861903001</t>
  </si>
  <si>
    <t>ООО "Горводоканал"</t>
  </si>
  <si>
    <t>8608053709</t>
  </si>
  <si>
    <t>860801001</t>
  </si>
  <si>
    <t>1098608000083</t>
  </si>
  <si>
    <t>ООО "КОММУНАЛЬНИК"</t>
  </si>
  <si>
    <t>8603118141</t>
  </si>
  <si>
    <t>1048600521221</t>
  </si>
  <si>
    <t>ООО "КарьерАвтоСтрой"</t>
  </si>
  <si>
    <t>8620013533</t>
  </si>
  <si>
    <t>1028601866809</t>
  </si>
  <si>
    <t>ООО "Комплекс Коммунальных Платежей"</t>
  </si>
  <si>
    <t>8616010628</t>
  </si>
  <si>
    <t>861601001</t>
  </si>
  <si>
    <t>1098606000382</t>
  </si>
  <si>
    <t>ООО "Концессионная Коммунальная Компания"</t>
  </si>
  <si>
    <t>8608053716</t>
  </si>
  <si>
    <t>1098608000094</t>
  </si>
  <si>
    <t>ООО "Нижневартовскгаз"</t>
  </si>
  <si>
    <t>8603118920</t>
  </si>
  <si>
    <t>1048600524103</t>
  </si>
  <si>
    <t>ООО "Няганские газораспределительные сети"</t>
  </si>
  <si>
    <t>8610023966</t>
  </si>
  <si>
    <t>1098610001159</t>
  </si>
  <si>
    <t>ООО "РН - Юганскнефтегаз"</t>
  </si>
  <si>
    <t>8604035473</t>
  </si>
  <si>
    <t>1058602819538</t>
  </si>
  <si>
    <t>ООО "Росна"</t>
  </si>
  <si>
    <t>8609017439</t>
  </si>
  <si>
    <t>1028601467223</t>
  </si>
  <si>
    <t>ООО "Сургутмебель"</t>
  </si>
  <si>
    <t>8617013396</t>
  </si>
  <si>
    <t>1028601679688</t>
  </si>
  <si>
    <t>ООО "Сургутские городские электрические сети"</t>
  </si>
  <si>
    <t>8602015464</t>
  </si>
  <si>
    <t>1068602153773</t>
  </si>
  <si>
    <t>ООО "ТВС-сервис"</t>
  </si>
  <si>
    <t>8602137279</t>
  </si>
  <si>
    <t>1088602010254</t>
  </si>
  <si>
    <t>ООО "Теплотехсервис"</t>
  </si>
  <si>
    <t>8616010667</t>
  </si>
  <si>
    <t>1098606000448</t>
  </si>
  <si>
    <t>ООО "Технические системы"</t>
  </si>
  <si>
    <t>8602140899</t>
  </si>
  <si>
    <t>1028600590886</t>
  </si>
  <si>
    <t>ООО "Энергонефть Томск"</t>
  </si>
  <si>
    <t>7022010799</t>
  </si>
  <si>
    <t>702201001</t>
  </si>
  <si>
    <t>1027001619369</t>
  </si>
  <si>
    <t>ООО «Газпром энерго» в зоне деятельности Сургутского филиала Общества с ограниченной ответственностью «Газпром энерго»</t>
  </si>
  <si>
    <t>7736186950</t>
  </si>
  <si>
    <t>860202001</t>
  </si>
  <si>
    <t>1027739841370</t>
  </si>
  <si>
    <t>ООО «Специализированная компания автотехники – база»</t>
  </si>
  <si>
    <t>8602228656</t>
  </si>
  <si>
    <t>1038600501213</t>
  </si>
  <si>
    <t>ООО «Эксплуатационная генерирующая компания»</t>
  </si>
  <si>
    <t>8614000906</t>
  </si>
  <si>
    <t>1168617057696</t>
  </si>
  <si>
    <t>Общество с ограниченной ответственностью "Гарант"</t>
  </si>
  <si>
    <t>8614007740</t>
  </si>
  <si>
    <t>1078610002019</t>
  </si>
  <si>
    <t>Общество с ограниченной ответственностью "Горизонт"</t>
  </si>
  <si>
    <t>8618002005</t>
  </si>
  <si>
    <t>1148601002648</t>
  </si>
  <si>
    <t>Общество с ограниченной ответственностью "Управление производственно-технологической комплектации"</t>
  </si>
  <si>
    <t>8608059595</t>
  </si>
  <si>
    <t>1178617009230</t>
  </si>
  <si>
    <t>Общество с ограниченной ответственностью «Коммунэнерго»</t>
  </si>
  <si>
    <t>8616012079</t>
  </si>
  <si>
    <t>1148606000036</t>
  </si>
  <si>
    <t>Общество с ограниченной ответственностью «ЛУКОЙЛ-ЭНЕРГОСЕТИ»</t>
  </si>
  <si>
    <t>5260230051</t>
  </si>
  <si>
    <t>775050001</t>
  </si>
  <si>
    <t>1088607000217</t>
  </si>
  <si>
    <t>Общество с ограниченной ответственностью «Мобильный мир»</t>
  </si>
  <si>
    <t>7203350719</t>
  </si>
  <si>
    <t>720301001</t>
  </si>
  <si>
    <t>1157232027149</t>
  </si>
  <si>
    <t>Общество с ограниченной ответственностью «Спортивно-культурный комплекс»</t>
  </si>
  <si>
    <t>8608055921</t>
  </si>
  <si>
    <t>1138608000079</t>
  </si>
  <si>
    <t>Общество с ограниченной ответственностью «Теплотехник»</t>
  </si>
  <si>
    <t>8616012833</t>
  </si>
  <si>
    <t>1188617015586</t>
  </si>
  <si>
    <t>Общество с ограниченной ответственностью «ТехСтрой»</t>
  </si>
  <si>
    <t>8602292027</t>
  </si>
  <si>
    <t>1198617005575</t>
  </si>
  <si>
    <t>Общество с ограниченной ответственностью СК "Лидер"</t>
  </si>
  <si>
    <t>7224038518</t>
  </si>
  <si>
    <t>722401001</t>
  </si>
  <si>
    <t>1087232010535</t>
  </si>
  <si>
    <t>Общество с ограниченной ответственностью Управляющая компания «Северо-Западная Тепловая Компания»</t>
  </si>
  <si>
    <t>8602262086</t>
  </si>
  <si>
    <t>1158617010672</t>
  </si>
  <si>
    <t>Общество с ограниченной ответственностью Управляющая компания «Система»</t>
  </si>
  <si>
    <t>8602021517</t>
  </si>
  <si>
    <t>1068602158020</t>
  </si>
  <si>
    <t>ПАО "Сургутнефтегаз"</t>
  </si>
  <si>
    <t>8602060555</t>
  </si>
  <si>
    <t>1028600584540</t>
  </si>
  <si>
    <t>Пойковское муниципальное унитарное предприятие "Управление тепловодоснабжения"</t>
  </si>
  <si>
    <t>8619005930</t>
  </si>
  <si>
    <t>1028601791877</t>
  </si>
  <si>
    <t>Публичное акционерное общество Нефтегазовая компания «РуссНефть» в зоне деятельности Нижневартовского филиала публичного акционерного общества Нефтегазовая компания «РуссНефть»</t>
  </si>
  <si>
    <t>7717133960</t>
  </si>
  <si>
    <t>860343001</t>
  </si>
  <si>
    <t>1027717003467</t>
  </si>
  <si>
    <t>СГ МУП "Городские тепловые сети"</t>
  </si>
  <si>
    <t>8602017038</t>
  </si>
  <si>
    <t>1028600587069</t>
  </si>
  <si>
    <t>СГ МУП "Сургутский  хлебозавод"</t>
  </si>
  <si>
    <t>8602015961</t>
  </si>
  <si>
    <t>1028600581404</t>
  </si>
  <si>
    <t>Урайское УМН Акционерное общество "Транснефть - Сибирь" АК "Транснефть"</t>
  </si>
  <si>
    <t>860602001</t>
  </si>
  <si>
    <t>Филиал №1 Пойковского муниципального унитарного предприятия "Управление тепловодоснабжения"</t>
  </si>
  <si>
    <t>861943001</t>
  </si>
  <si>
    <t>Филиал Акционерного общества «СибурТюменьГаз» - «Белозерный газоперерабатывающий завод»</t>
  </si>
  <si>
    <t>7202116628</t>
  </si>
  <si>
    <t>862043001</t>
  </si>
  <si>
    <t>1037200611612</t>
  </si>
  <si>
    <t>Филиал Акционерного общества «СибурТюменьГаз» - «Нижневартовский газоперерабатывающий завод»</t>
  </si>
  <si>
    <t>860343004</t>
  </si>
  <si>
    <t>Филиал Акционерного общество «СибурТюменьГаз» - «Южно-Балыкский газоперерабатывающий завод»</t>
  </si>
  <si>
    <t>861243001</t>
  </si>
  <si>
    <t>Филиал ООО «Концессионная Коммунальная Компания» «Лангепасские коммунальные системы»</t>
  </si>
  <si>
    <t>860743001</t>
  </si>
  <si>
    <t>Филиал ПАО "ОГК-2"- Сургутская ГРЭС-1</t>
  </si>
  <si>
    <t>2607018122</t>
  </si>
  <si>
    <t>1052600002180</t>
  </si>
  <si>
    <t>Шеркальское муниципальное предприятие жилищно-коммунального хозяйства муниципального образования сельское поселение Шеркалы</t>
  </si>
  <si>
    <t>8614004724</t>
  </si>
  <si>
    <t>1028601500652</t>
  </si>
  <si>
    <t>акционерное общество «Управление теплоснабжения и инженерных сетей»</t>
  </si>
  <si>
    <t>8601058850</t>
  </si>
  <si>
    <t>1168617073635</t>
  </si>
  <si>
    <t>филиал "Сургутская ГРЭС-2" ПАО "Юнипро"</t>
  </si>
  <si>
    <t>8602067092</t>
  </si>
  <si>
    <t>1058602056985</t>
  </si>
  <si>
    <t>МР</t>
  </si>
  <si>
    <t>МО</t>
  </si>
  <si>
    <t>Тип МО</t>
  </si>
  <si>
    <t>Имя диапазона</t>
  </si>
  <si>
    <t>Белоярский муниципальный район</t>
  </si>
  <si>
    <t>Белоярский</t>
  </si>
  <si>
    <t>71811151</t>
  </si>
  <si>
    <t>городское поселение, в состав которого входит поселок</t>
  </si>
  <si>
    <t>MO_LIST_1</t>
  </si>
  <si>
    <t>71811000</t>
  </si>
  <si>
    <t>муниципальный район</t>
  </si>
  <si>
    <t>Березовский муниципальный район</t>
  </si>
  <si>
    <t>MO_LIST_2</t>
  </si>
  <si>
    <t>Верхнеказымский</t>
  </si>
  <si>
    <t>71811406</t>
  </si>
  <si>
    <t>сельское поселение</t>
  </si>
  <si>
    <t>Когалым</t>
  </si>
  <si>
    <t>MO_LIST_3</t>
  </si>
  <si>
    <t>Казым</t>
  </si>
  <si>
    <t>71811410</t>
  </si>
  <si>
    <t>Кондинский муниципальный район</t>
  </si>
  <si>
    <t>MO_LIST_4</t>
  </si>
  <si>
    <t>Лыхма</t>
  </si>
  <si>
    <t>71811412</t>
  </si>
  <si>
    <t>Лангепас</t>
  </si>
  <si>
    <t>MO_LIST_5</t>
  </si>
  <si>
    <t>Полноват</t>
  </si>
  <si>
    <t>71811415</t>
  </si>
  <si>
    <t>Мегион</t>
  </si>
  <si>
    <t>MO_LIST_6</t>
  </si>
  <si>
    <t>Сорум</t>
  </si>
  <si>
    <t>71811420</t>
  </si>
  <si>
    <t>Нефтеюганск</t>
  </si>
  <si>
    <t>MO_LIST_7</t>
  </si>
  <si>
    <t>Сосновка</t>
  </si>
  <si>
    <t>71811419</t>
  </si>
  <si>
    <t>Нефтеюганский муниципальный район</t>
  </si>
  <si>
    <t>MO_LIST_8</t>
  </si>
  <si>
    <t>71812000</t>
  </si>
  <si>
    <t>Нижневартовск</t>
  </si>
  <si>
    <t>MO_LIST_9</t>
  </si>
  <si>
    <t>Городское поселение Берёзово</t>
  </si>
  <si>
    <t>71812151</t>
  </si>
  <si>
    <t>Нижневартовский муниципальный район</t>
  </si>
  <si>
    <t>MO_LIST_10</t>
  </si>
  <si>
    <t>Городское поселение Игрим</t>
  </si>
  <si>
    <t>71812154</t>
  </si>
  <si>
    <t>Нягань</t>
  </si>
  <si>
    <t>MO_LIST_11</t>
  </si>
  <si>
    <t>Приполярный</t>
  </si>
  <si>
    <t>71812418</t>
  </si>
  <si>
    <t>MO_LIST_12</t>
  </si>
  <si>
    <t>Саранпауль</t>
  </si>
  <si>
    <t>71812420</t>
  </si>
  <si>
    <t>Покачи</t>
  </si>
  <si>
    <t>MO_LIST_13</t>
  </si>
  <si>
    <t>Светлый</t>
  </si>
  <si>
    <t>71812424</t>
  </si>
  <si>
    <t>Пыть-Ях</t>
  </si>
  <si>
    <t>MO_LIST_14</t>
  </si>
  <si>
    <t>Хулимсунт</t>
  </si>
  <si>
    <t>71812437</t>
  </si>
  <si>
    <t>Радужный</t>
  </si>
  <si>
    <t>MO_LIST_15</t>
  </si>
  <si>
    <t>71883000</t>
  </si>
  <si>
    <t>городской округ</t>
  </si>
  <si>
    <t>Советский муниципальный район</t>
  </si>
  <si>
    <t>MO_LIST_16</t>
  </si>
  <si>
    <t>Болчары</t>
  </si>
  <si>
    <t>71816408</t>
  </si>
  <si>
    <t>Сургут</t>
  </si>
  <si>
    <t>MO_LIST_17</t>
  </si>
  <si>
    <t>71816000</t>
  </si>
  <si>
    <t>Сургутский муниципальный район</t>
  </si>
  <si>
    <t>MO_LIST_18</t>
  </si>
  <si>
    <t>Кондинское</t>
  </si>
  <si>
    <t>71816151</t>
  </si>
  <si>
    <t>Урай</t>
  </si>
  <si>
    <t>MO_LIST_19</t>
  </si>
  <si>
    <t>Куминский</t>
  </si>
  <si>
    <t>71816154</t>
  </si>
  <si>
    <t>Ханты-Мансийск</t>
  </si>
  <si>
    <t>MO_LIST_20</t>
  </si>
  <si>
    <t>Леуши</t>
  </si>
  <si>
    <t>71816416</t>
  </si>
  <si>
    <t>Ханты-Мансийский муниципальный район</t>
  </si>
  <si>
    <t>MO_LIST_21</t>
  </si>
  <si>
    <t>Луговой</t>
  </si>
  <si>
    <t>71816157</t>
  </si>
  <si>
    <t>Югорск</t>
  </si>
  <si>
    <t>MO_LIST_22</t>
  </si>
  <si>
    <t>Междуреченский</t>
  </si>
  <si>
    <t>71816160</t>
  </si>
  <si>
    <t>Мортка</t>
  </si>
  <si>
    <t>71816163</t>
  </si>
  <si>
    <t>Мулымья</t>
  </si>
  <si>
    <t>71816423</t>
  </si>
  <si>
    <t>Половинка</t>
  </si>
  <si>
    <t>71816420</t>
  </si>
  <si>
    <t>Шугур</t>
  </si>
  <si>
    <t>71816411</t>
  </si>
  <si>
    <t>71872000</t>
  </si>
  <si>
    <t>71873000</t>
  </si>
  <si>
    <t>71874000</t>
  </si>
  <si>
    <t>Каркатеевы</t>
  </si>
  <si>
    <t>71818401</t>
  </si>
  <si>
    <t>Куть-Ях</t>
  </si>
  <si>
    <t>71818402</t>
  </si>
  <si>
    <t>Лемпино</t>
  </si>
  <si>
    <t>71818403</t>
  </si>
  <si>
    <t>71818000</t>
  </si>
  <si>
    <t>Пойковский</t>
  </si>
  <si>
    <t>71818157</t>
  </si>
  <si>
    <t>Салым</t>
  </si>
  <si>
    <t>71818405</t>
  </si>
  <si>
    <t>Сентябрьский</t>
  </si>
  <si>
    <t>71818406</t>
  </si>
  <si>
    <t>Сингапай</t>
  </si>
  <si>
    <t>71818410</t>
  </si>
  <si>
    <t>Усть-Юган</t>
  </si>
  <si>
    <t>71818407</t>
  </si>
  <si>
    <t>71875000</t>
  </si>
  <si>
    <t>Аган</t>
  </si>
  <si>
    <t>71819402</t>
  </si>
  <si>
    <t>Вата</t>
  </si>
  <si>
    <t>71819403</t>
  </si>
  <si>
    <t>Ваховск</t>
  </si>
  <si>
    <t>71819405</t>
  </si>
  <si>
    <t>Зайцева речка</t>
  </si>
  <si>
    <t>71819412</t>
  </si>
  <si>
    <t>Излучинск</t>
  </si>
  <si>
    <t>71819153</t>
  </si>
  <si>
    <t>Ларьяк</t>
  </si>
  <si>
    <t>71819420</t>
  </si>
  <si>
    <t>71819000</t>
  </si>
  <si>
    <t>Новоаганск</t>
  </si>
  <si>
    <t>71819156</t>
  </si>
  <si>
    <t>Покур</t>
  </si>
  <si>
    <t>71819427</t>
  </si>
  <si>
    <t>71879000</t>
  </si>
  <si>
    <t>Андра</t>
  </si>
  <si>
    <t>71821153</t>
  </si>
  <si>
    <t>Каменное</t>
  </si>
  <si>
    <t>71821424</t>
  </si>
  <si>
    <t>Карымкары</t>
  </si>
  <si>
    <t>71821408</t>
  </si>
  <si>
    <t>Малый Атлым</t>
  </si>
  <si>
    <t>71821416</t>
  </si>
  <si>
    <t>71821000</t>
  </si>
  <si>
    <t>Октябрьское</t>
  </si>
  <si>
    <t>71821151</t>
  </si>
  <si>
    <t>Приобье</t>
  </si>
  <si>
    <t>71821156</t>
  </si>
  <si>
    <t>Сергино</t>
  </si>
  <si>
    <t>71821432</t>
  </si>
  <si>
    <t>Талинка</t>
  </si>
  <si>
    <t>71821157</t>
  </si>
  <si>
    <t>Унъюган</t>
  </si>
  <si>
    <t>71821404</t>
  </si>
  <si>
    <t>Шеркалы</t>
  </si>
  <si>
    <t>71821436</t>
  </si>
  <si>
    <t>71884000</t>
  </si>
  <si>
    <t>71885000</t>
  </si>
  <si>
    <t>71877000</t>
  </si>
  <si>
    <t>Агириш</t>
  </si>
  <si>
    <t>71824152</t>
  </si>
  <si>
    <t>Алябьевский</t>
  </si>
  <si>
    <t>71824402</t>
  </si>
  <si>
    <t>Зеленоборск</t>
  </si>
  <si>
    <t>71824153</t>
  </si>
  <si>
    <t>Коммунистический</t>
  </si>
  <si>
    <t>71824155</t>
  </si>
  <si>
    <t>Малиновский</t>
  </si>
  <si>
    <t>71824158</t>
  </si>
  <si>
    <t>Пионерский</t>
  </si>
  <si>
    <t>71824157</t>
  </si>
  <si>
    <t>Советский</t>
  </si>
  <si>
    <t>71824104</t>
  </si>
  <si>
    <t>городское поселение, в состав которого входит город</t>
  </si>
  <si>
    <t>71824000</t>
  </si>
  <si>
    <t>Таежный</t>
  </si>
  <si>
    <t>71824159</t>
  </si>
  <si>
    <t>71876000</t>
  </si>
  <si>
    <t>Барсово</t>
  </si>
  <si>
    <t>71826153</t>
  </si>
  <si>
    <t>Белый Яр</t>
  </si>
  <si>
    <t>71826155</t>
  </si>
  <si>
    <t>Локосово</t>
  </si>
  <si>
    <t>71826416</t>
  </si>
  <si>
    <t>Лямина</t>
  </si>
  <si>
    <t>71826420</t>
  </si>
  <si>
    <t>Лянтор</t>
  </si>
  <si>
    <t>71826105</t>
  </si>
  <si>
    <t>Нижнесортымский</t>
  </si>
  <si>
    <t>71826423</t>
  </si>
  <si>
    <t>Русскинская</t>
  </si>
  <si>
    <t>71826430</t>
  </si>
  <si>
    <t>Солнечный</t>
  </si>
  <si>
    <t>71826407</t>
  </si>
  <si>
    <t>71826000</t>
  </si>
  <si>
    <t>Сытомино</t>
  </si>
  <si>
    <t>71826436</t>
  </si>
  <si>
    <t>Тундрино</t>
  </si>
  <si>
    <t>71826444</t>
  </si>
  <si>
    <t>Угут</t>
  </si>
  <si>
    <t>71826448</t>
  </si>
  <si>
    <t>Ульт-Ягун</t>
  </si>
  <si>
    <t>71826450</t>
  </si>
  <si>
    <t>Федоровский</t>
  </si>
  <si>
    <t>71826165</t>
  </si>
  <si>
    <t>71878000</t>
  </si>
  <si>
    <t>71871000</t>
  </si>
  <si>
    <t>Выкатной</t>
  </si>
  <si>
    <t>71829435</t>
  </si>
  <si>
    <t>Горноправдинск</t>
  </si>
  <si>
    <t>71829406</t>
  </si>
  <si>
    <t>Красноленинский</t>
  </si>
  <si>
    <t>71829443</t>
  </si>
  <si>
    <t>Кышик</t>
  </si>
  <si>
    <t>71829417</t>
  </si>
  <si>
    <t>Луговской</t>
  </si>
  <si>
    <t>71829416</t>
  </si>
  <si>
    <t>Нялинское</t>
  </si>
  <si>
    <t>71829424</t>
  </si>
  <si>
    <t>Селиярово</t>
  </si>
  <si>
    <t>71829428</t>
  </si>
  <si>
    <t>Сибирский</t>
  </si>
  <si>
    <t>71829432</t>
  </si>
  <si>
    <t>Согом</t>
  </si>
  <si>
    <t>71829434</t>
  </si>
  <si>
    <t>71829000</t>
  </si>
  <si>
    <t>Цингалы</t>
  </si>
  <si>
    <t>71829448</t>
  </si>
  <si>
    <t>Шапша</t>
  </si>
  <si>
    <t>71829412</t>
  </si>
  <si>
    <t>поселок Кедровый</t>
  </si>
  <si>
    <t>71829407</t>
  </si>
  <si>
    <t>71887000</t>
  </si>
  <si>
    <t>GUID</t>
  </si>
  <si>
    <t>MIME</t>
  </si>
  <si>
    <t>EXTENSION</t>
  </si>
  <si>
    <t>CREATE_DATE</t>
  </si>
  <si>
    <t>FORCE_ALLOWED</t>
  </si>
  <si>
    <t>Номер объекта</t>
  </si>
  <si>
    <t>Адрес объекта. Муниципальный район</t>
  </si>
  <si>
    <t>Адрес объекта. Муниципальное образование</t>
  </si>
  <si>
    <t>Адрес объекта. ОКТМО</t>
  </si>
  <si>
    <t>Адрес объекта. Населённый пункт</t>
  </si>
  <si>
    <t>Адрес объекта. ОКТМО населённого пункта</t>
  </si>
  <si>
    <t>Адрес объекта. улица, проезд, проспект, переулок и т.п.</t>
  </si>
  <si>
    <t>Адрес объекта. дом, корпус, строение</t>
  </si>
  <si>
    <t>Номер территории оказания услуг</t>
  </si>
  <si>
    <t>Территория оказания услуг. Муниципальный район</t>
  </si>
  <si>
    <t>Территория оказания услуг. Муниципальное образование</t>
  </si>
  <si>
    <t>Территория оказания услуг. ОКТМО</t>
  </si>
  <si>
    <t>Территория оказания услуг. Населённый пункт</t>
  </si>
  <si>
    <t>Территория оказания услуг. ОКТМО населённого пункта</t>
  </si>
  <si>
    <t>Виды деятельности. Производство</t>
  </si>
  <si>
    <t>Виды деятельности. Транспортировка</t>
  </si>
  <si>
    <t>Виды деятельности. Сбыт</t>
  </si>
  <si>
    <t>Производство. Установленная мощность</t>
  </si>
  <si>
    <t>Производство. Подключённая нагрузка</t>
  </si>
  <si>
    <t>Транспортировка. Установленная мощность</t>
  </si>
  <si>
    <t>Транспортировка. Подключённая нагрузка</t>
  </si>
  <si>
    <t>Сбыт. Установленная мощность</t>
  </si>
  <si>
    <t>Сбыт. Подключённая нагрузка</t>
  </si>
  <si>
    <t>Список используемых видов / марок топлива</t>
  </si>
  <si>
    <t>NOMER2_NAME</t>
  </si>
  <si>
    <t>NMOB_NAME</t>
  </si>
  <si>
    <t>DET_NAME</t>
  </si>
  <si>
    <t>L_ADDRESS_MR</t>
  </si>
  <si>
    <t>L_ADDRESS_MO</t>
  </si>
  <si>
    <t>L_ADDRESS_OKTMO</t>
  </si>
  <si>
    <t>L_ADDRESS_LOCATION</t>
  </si>
  <si>
    <t>L_ADDRESS_LOC_OKTMO</t>
  </si>
  <si>
    <t>L_ADDRESS_STREET</t>
  </si>
  <si>
    <t>L_ADDRESS_BUILDING</t>
  </si>
  <si>
    <t>DET2_NAME</t>
  </si>
  <si>
    <t>MR_NAME</t>
  </si>
  <si>
    <t>MO_NAME</t>
  </si>
  <si>
    <t>OKTMO_NAME</t>
  </si>
  <si>
    <t>LOCATION_NAME</t>
  </si>
  <si>
    <t>LOCATION_OKTMO_NAME</t>
  </si>
  <si>
    <t>L_SERVICE_PRODUCTION</t>
  </si>
  <si>
    <t>L_SERVICE_TRANSMISSION</t>
  </si>
  <si>
    <t>L_SERVICE_SALE</t>
  </si>
  <si>
    <t>L_PR_IC</t>
  </si>
  <si>
    <t>L_PR_CL</t>
  </si>
  <si>
    <t>L_TR_IC</t>
  </si>
  <si>
    <t>L_TR_CL</t>
  </si>
  <si>
    <t>L_SL_IC</t>
  </si>
  <si>
    <t>L_SL_CL</t>
  </si>
  <si>
    <t>FUEL_LIST</t>
  </si>
  <si>
    <t>FIL_NAME</t>
  </si>
  <si>
    <t>Сургутская ГРЭС-1</t>
  </si>
  <si>
    <t>Сургутская ГРЭС-2</t>
  </si>
  <si>
    <t>OKOPF_NAME</t>
  </si>
  <si>
    <t>1 10 51 | Полные товарищества</t>
  </si>
  <si>
    <t>1 10 64 | Товарищества на вере (коммандитные товарищества)</t>
  </si>
  <si>
    <t>1 22 47 | Публичные акционерные общества</t>
  </si>
  <si>
    <t>1 22 67 | Непубличные акционерные общества</t>
  </si>
  <si>
    <t>1 30 00 | Хозяйственные партнерства</t>
  </si>
  <si>
    <t>1 41 53 | Сельскохозяйственные артели (колхозы)</t>
  </si>
  <si>
    <t>1 41 54 | Рыболовецкие артели (колхозы)</t>
  </si>
  <si>
    <t>1 41 55 | Кооперативные хозяйства (коопхозы)</t>
  </si>
  <si>
    <t>1 42 00 | Производственные кооперативы (кроме сельскохозяйственных производственных кооперативов)</t>
  </si>
  <si>
    <t>1 53 00 | Крестьянские (фермерские) хозяйства</t>
  </si>
  <si>
    <t>1 90 00 | Прочие юридические лица, являющиеся коммерческими организациями</t>
  </si>
  <si>
    <t>2 01 01 | Гаражные и гаражно-строительные кооперативы</t>
  </si>
  <si>
    <t>2 01 02 | Жилищные или жилищно-строительные кооперативы</t>
  </si>
  <si>
    <t>2 01 03 | Жилищные накопительные кооперативы</t>
  </si>
  <si>
    <t>2 01 04 | Кредитные потребительские кооперативы</t>
  </si>
  <si>
    <t>2 01 05 | Кредитные потребительские кооперативы граждан</t>
  </si>
  <si>
    <t>2 01 06 | Кредитные кооперативы второго уровня</t>
  </si>
  <si>
    <t>2 01 07 | Потребительские общества</t>
  </si>
  <si>
    <t>2 01 08 | Общества взаимного страхования</t>
  </si>
  <si>
    <t>2 01 09 | Сельскохозяйственные потребительские перерабатывающие кооперативы</t>
  </si>
  <si>
    <t>2 01 10 | Сельскохозяйственные потребительские сбытовые (торговые) кооперативы</t>
  </si>
  <si>
    <t>2 01 11 | Сельскохозяйственные потребительские обслуживающие кооперативы</t>
  </si>
  <si>
    <t>2 01 12 | Сельскохозяйственные потребительские снабженческие кооперативы</t>
  </si>
  <si>
    <t>2 01 15 | Сельскохозяйственные потребительские животноводческие кооперативы</t>
  </si>
  <si>
    <t>2 01 16 | Сельскохозяйственные потребительские растениеводческие кооперативы</t>
  </si>
  <si>
    <t>2 01 21 | Фонды проката</t>
  </si>
  <si>
    <t>2 02 01 | Политические партии</t>
  </si>
  <si>
    <t>2 02 02 | Профсоюзные организации</t>
  </si>
  <si>
    <t>2 02 10 | Общественные движения</t>
  </si>
  <si>
    <t>2 02 11 | Органы общественной самодеятельности</t>
  </si>
  <si>
    <t>2 02 17 | Территориальные общественные самоуправления</t>
  </si>
  <si>
    <t>2 06 01 | Ассоциации (союзы) экономического взаимодействия субъектов Российской Федерации</t>
  </si>
  <si>
    <t>2 06 03 | Советы муниципальных образований субъектов Российской Федерации</t>
  </si>
  <si>
    <t>2 06 04 | Союзы (ассоциации) кредитных кооперативов</t>
  </si>
  <si>
    <t>2 06 05 | Союзы (ассоциации) кооперативов</t>
  </si>
  <si>
    <t>2 06 06 | Союзы (ассоциации) общественных объединений</t>
  </si>
  <si>
    <t>2 06 07 | Союзы (ассоциации) общин малочисленных народов</t>
  </si>
  <si>
    <t>2 06 08 | Союзы потребительских обществ</t>
  </si>
  <si>
    <t>2 06 09 | Адвокатские палаты</t>
  </si>
  <si>
    <t>2 06 10 | Нотариальные палаты</t>
  </si>
  <si>
    <t>2 06 11 | Торгово-промышленные палаты</t>
  </si>
  <si>
    <t>2 06 12 | Объединения работодателей</t>
  </si>
  <si>
    <t>2 06 13 | Объединения фермерских хозяйств</t>
  </si>
  <si>
    <t>2 06 14 | Некоммерческие партнерства</t>
  </si>
  <si>
    <t>2 06 15 | Адвокатские бюро</t>
  </si>
  <si>
    <t>2 06 16 | Коллегии адвокатов</t>
  </si>
  <si>
    <t>2 06 19 | Саморегулируемые организации</t>
  </si>
  <si>
    <t>2 06 20 | Объединения (ассоциации и союзы) благотворительных организаций</t>
  </si>
  <si>
    <t>2 07 02 | Садоводческие или огороднические некоммерческие товарищества</t>
  </si>
  <si>
    <t>2 07 16 | Товарищества собственников жилья</t>
  </si>
  <si>
    <t>2 11 00 | Казачьи общества, внесенные в государственный реестр казачьих обществ в Российской Федерации</t>
  </si>
  <si>
    <t>2 12 00 | Общины коренных малочисленных народов Российской Федерации</t>
  </si>
  <si>
    <t>3 00 01 | Представительства юридических лиц</t>
  </si>
  <si>
    <t>3 00 02 | Филиалы юридических лиц</t>
  </si>
  <si>
    <t>3 00 03 | Обособленные подразделения юридических лиц</t>
  </si>
  <si>
    <t>3 00 04 | Структурные подразделения обособленных подразделений юридических лиц</t>
  </si>
  <si>
    <t>3 00 05 | Паевые инвестиционные фонды</t>
  </si>
  <si>
    <t>3 00 06 | Простые товарищества</t>
  </si>
  <si>
    <t>3 00 08 | Районные суды, городские суды, межрайонные суды (районные суды)</t>
  </si>
  <si>
    <t>4 00 01 | Межправительственные международные организации</t>
  </si>
  <si>
    <t>4 00 02 | Неправительственные международные организации</t>
  </si>
  <si>
    <t>5 01 01 | Главы крестьянских (фермерских) хозяйств</t>
  </si>
  <si>
    <t>5 01 02 | Индивидуальные предприниматели</t>
  </si>
  <si>
    <t>5 02 01 | Адвокаты, учредившие адвокатский кабинет</t>
  </si>
  <si>
    <t>5 02 02 | Нотариусы, занимающиеся частной практикой</t>
  </si>
  <si>
    <t>6 51 41 | Федеральные казенные предприятия</t>
  </si>
  <si>
    <t>6 51 42 | Казенные предприятия субъектов Российской Федерации</t>
  </si>
  <si>
    <t>6 51 43 | Муниципальные казенные предприятия</t>
  </si>
  <si>
    <t>6 52 41 | Федеральные государственные унитарные предприятия</t>
  </si>
  <si>
    <t>6 52 42 | Государственные унитарные предприятия субъектов Российской Федерации</t>
  </si>
  <si>
    <t>6 52 43 | Муниципальные унитарные предприятия</t>
  </si>
  <si>
    <t>7 04 01 | Благотворительные фонды</t>
  </si>
  <si>
    <t>7 04 02 | Негосударственные пенсионные фонды</t>
  </si>
  <si>
    <t>7 04 03 | Общественные фонды</t>
  </si>
  <si>
    <t>7 04 04 | Экологические фонды</t>
  </si>
  <si>
    <t>7 14 00 | Автономные некоммерческие организации</t>
  </si>
  <si>
    <t>7 15 00 | Религиозные организации</t>
  </si>
  <si>
    <t>7 16 01 | Государственные корпорации</t>
  </si>
  <si>
    <t>7 16 02 | Государственные компании</t>
  </si>
  <si>
    <t>7 16 10 | Отделения иностранных некоммерческих неправительственных организаций</t>
  </si>
  <si>
    <t>7 51 01 | Федеральные государственные автономные учреждения</t>
  </si>
  <si>
    <t>7 51 03 | Федеральные государственные бюджетные учреждения</t>
  </si>
  <si>
    <t>7 51 04 | Федеральные государственные казенные учреждения</t>
  </si>
  <si>
    <t>7 51 05 | Государственные внебюджетные фонды Российской Федерации</t>
  </si>
  <si>
    <t>7 52 01 | Государственные автономные учреждения субъектов Российской Федерации</t>
  </si>
  <si>
    <t>7 52 03 | Государственные бюджетные учреждения субъектов Российской Федерации</t>
  </si>
  <si>
    <t>7 52 04 | Государственные казенные учреждения субъектов Российской Федерации</t>
  </si>
  <si>
    <t>7 53 00 | Государственные академии наук</t>
  </si>
  <si>
    <t>7 54 01 | Муниципальные автономные учреждения</t>
  </si>
  <si>
    <t>7 54 03 | Муниципальные бюджетные учреждения</t>
  </si>
  <si>
    <t>7 54 04 | Муниципальные казенные учреждения</t>
  </si>
  <si>
    <t>7 55 00 | Частные учреждения</t>
  </si>
  <si>
    <t>7 55 02 | Благотворительные учреждения</t>
  </si>
  <si>
    <t>7 55 05 | Общественные учреждения</t>
  </si>
  <si>
    <t>FUEL_COMBO</t>
  </si>
  <si>
    <t>Вид(-ы) деятельности</t>
  </si>
  <si>
    <t>Код загрузки</t>
  </si>
  <si>
    <t>OKOPF</t>
  </si>
  <si>
    <t>[необходимо уточнить наименование организации в соответствии с актуальным реестром] Малоатлымское муниципальное предприятие жилищно-коммунального хозяйства муниципального образования сельское поселение Малый Атлым</t>
  </si>
  <si>
    <t>[необходимо уточнить наименование организации в соответствии с актуальным реестром] Муниципальное многопрофильное предприятие "МИСНЭ" муниципального образования Октябрьский район</t>
  </si>
  <si>
    <t>[необходимо уточнить наименование организации в соответствии с актуальным реестром] Муниципальное предприятие «Ресурсоснабжение» муниципального образования Октябрьский район</t>
  </si>
  <si>
    <t>[необходимо уточнить наименование организации в соответствии с актуальным реестром] Муниципальное предприятие «Эксплуатационная генерирующая компания» муниципального образования Октябрьский район</t>
  </si>
  <si>
    <t>[необходимо уточнить наименование организации в соответствии с актуальным реестром] Муниципальное предприятие муниципального образования Октябрьский район «Обьтеплопром»</t>
  </si>
  <si>
    <t>NOMER_NAME</t>
  </si>
  <si>
    <t>DPR</t>
  </si>
  <si>
    <t>TRANSFER_AGENTS</t>
  </si>
  <si>
    <t>3 объектов</t>
  </si>
  <si>
    <t>ODP_NAME</t>
  </si>
  <si>
    <t>VTOP_NAME</t>
  </si>
  <si>
    <t>VTOP2_NAME</t>
  </si>
  <si>
    <t>L1_1_1</t>
  </si>
  <si>
    <t>L1_1_2</t>
  </si>
  <si>
    <t>L1_2_1</t>
  </si>
  <si>
    <t>L1_2_2</t>
  </si>
  <si>
    <t>L1_3_1</t>
  </si>
  <si>
    <t>L1_3_2</t>
  </si>
  <si>
    <t>L2_1</t>
  </si>
  <si>
    <t>L2_2</t>
  </si>
  <si>
    <t>L2_3</t>
  </si>
  <si>
    <t>L3_1</t>
  </si>
  <si>
    <t>L3_2</t>
  </si>
  <si>
    <t>L4_1_1</t>
  </si>
  <si>
    <t>L4_1_2</t>
  </si>
  <si>
    <t>L4_2</t>
  </si>
  <si>
    <t>L5_1_1</t>
  </si>
  <si>
    <t>L5_1_2</t>
  </si>
  <si>
    <t>L5_2</t>
  </si>
  <si>
    <t>L5_3_1</t>
  </si>
  <si>
    <t>L5_3_2</t>
  </si>
  <si>
    <t>L6_1_1</t>
  </si>
  <si>
    <t>L6_1_2</t>
  </si>
  <si>
    <t>L6_2</t>
  </si>
  <si>
    <t>L6_3_1</t>
  </si>
  <si>
    <t>L6_3_2</t>
  </si>
  <si>
    <t>L7_1_1</t>
  </si>
  <si>
    <t>L7_1_2</t>
  </si>
  <si>
    <t>L7_2</t>
  </si>
  <si>
    <t>L7_3_1</t>
  </si>
  <si>
    <t>L7_3_2</t>
  </si>
  <si>
    <t>L8_1</t>
  </si>
  <si>
    <t>L8_2</t>
  </si>
  <si>
    <t>L9</t>
  </si>
  <si>
    <t>L10_1</t>
  </si>
  <si>
    <t>L10_2</t>
  </si>
  <si>
    <t>газ природный</t>
  </si>
  <si>
    <t>L_FUEL_TYPE</t>
  </si>
  <si>
    <t>L_FUEL_GRADE</t>
  </si>
  <si>
    <t>L_PERIOD</t>
  </si>
  <si>
    <t>PERIOD_ORDER_NUM</t>
  </si>
  <si>
    <t>L_SUPPLY_EXISTENCE</t>
  </si>
  <si>
    <t>L_SUPPLIER_NAME</t>
  </si>
  <si>
    <t>L_SUPPLIER_INN</t>
  </si>
  <si>
    <t>L_SUPPLIER_KPP</t>
  </si>
  <si>
    <t>L_SUPPLIER_OGRN</t>
  </si>
  <si>
    <t>L_SUPPLIER_ADDRESS</t>
  </si>
  <si>
    <t>L_CONSIGNEE_NAME</t>
  </si>
  <si>
    <t>L_CONSIGNEE_INN</t>
  </si>
  <si>
    <t>L_CONSIGNEE_KPP</t>
  </si>
  <si>
    <t>L_CONSIGNEE_OGRN</t>
  </si>
  <si>
    <t>L_CONSIGNEE_ADDRESS</t>
  </si>
  <si>
    <t>L_CONTRACT_NMBR</t>
  </si>
  <si>
    <t>L_CONTRACT_DATE</t>
  </si>
  <si>
    <t>L_CONTRACT_URL</t>
  </si>
  <si>
    <t>L_EXT_DOCUMENT_NMBR</t>
  </si>
  <si>
    <t>L_EXT_DOCUMENT_DATE</t>
  </si>
  <si>
    <t>L_EXT_DOCUMENT_URL</t>
  </si>
  <si>
    <t>L_CONTRACT_BASE</t>
  </si>
  <si>
    <t>L_PURCHASE_URL</t>
  </si>
  <si>
    <t>L_PURCHASE_REG_NUMBER</t>
  </si>
  <si>
    <t>L_SHIPMENT_DATE</t>
  </si>
  <si>
    <t>L_INVOICE_URL</t>
  </si>
  <si>
    <t>L_DELIVERY_CONDITIONS</t>
  </si>
  <si>
    <t>L_SPIMEX_NUMBER</t>
  </si>
  <si>
    <t>L_COMPETITIVE_PROC_DOCS_URL</t>
  </si>
  <si>
    <t>L_STATION_OF_ORIGIN</t>
  </si>
  <si>
    <t>L_DELIVERY_STATION</t>
  </si>
  <si>
    <t>L_DELIVERY_SHOULDER</t>
  </si>
  <si>
    <t>L_FUEL_SUPPLY_METHOD</t>
  </si>
  <si>
    <t>L_PRICE_NO_TAX</t>
  </si>
  <si>
    <t>L_PRICE_TAX</t>
  </si>
  <si>
    <t>L_TRSP_NO_TAX</t>
  </si>
  <si>
    <t>L_TRSP_TAX</t>
  </si>
  <si>
    <t>L_PRICE_NO_TAX_NO_TRSP</t>
  </si>
  <si>
    <t>L_PRICE_TAX_NO_TRSP</t>
  </si>
  <si>
    <t>L_VOLUME</t>
  </si>
  <si>
    <t>L_COSTS_NO_TAX</t>
  </si>
  <si>
    <t>L_COSTS_TAX</t>
  </si>
  <si>
    <t>L_EXCISE_EXISTENCE</t>
  </si>
  <si>
    <t>L_CRITERIA_ELIGIBILITY</t>
  </si>
  <si>
    <t>L_CERTIFICATE_EXISTENCE</t>
  </si>
  <si>
    <t>L_FUEL_STOCK_PREVIOUS_PERIOD</t>
  </si>
  <si>
    <t>L_FUEL_STOCK_CURRENT_PERIOD</t>
  </si>
  <si>
    <t>L_FUEL_TOTAL</t>
  </si>
  <si>
    <t>L_FUEL_USED</t>
  </si>
  <si>
    <t>L_FUEL_BALANCE</t>
  </si>
  <si>
    <t>L_NOTE</t>
  </si>
  <si>
    <t>L_FUEL_USED_DETAIL_TTL</t>
  </si>
  <si>
    <t>L_FUEL_USED_DETAIL_HEAT</t>
  </si>
  <si>
    <t>L_FUEL_USED_DETAIL_OTH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</si>
</sst>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d\.mm\.yyyy"/>
  </numFmts>
  <fonts count="37">
    <font>
      <sz val="11"/>
      <color theme="1"/>
      <name val="Calibri"/>
      <scheme val="minor"/>
    </font>
    <font>
      <sz val="8"/>
      <color theme="1"/>
      <name val="Tahoma"/>
    </font>
    <font>
      <b/>
      <sz val="11"/>
      <color rgb="FF0000FF"/>
      <name val="Tahoma"/>
    </font>
    <font>
      <sz val="11"/>
      <color rgb="FF000000"/>
      <name val="Tahoma"/>
    </font>
    <font>
      <sz val="11"/>
      <color rgb="FFFFFFFF"/>
      <name val="Tahoma"/>
    </font>
    <font>
      <b/>
      <sz val="10"/>
      <name val="Tahoma"/>
    </font>
    <font>
      <sz val="20"/>
      <color rgb="FF003366"/>
      <name val="Tahoma"/>
    </font>
    <font>
      <sz val="10"/>
      <name val="Tahoma"/>
    </font>
    <font>
      <sz val="9"/>
      <name val="Tahoma"/>
    </font>
    <font>
      <b/>
      <sz val="10"/>
      <color rgb="FF000000"/>
      <name val="Tahoma"/>
    </font>
    <font>
      <sz val="11"/>
      <color rgb="FF000000"/>
      <name val="Marlett"/>
    </font>
    <font>
      <sz val="10"/>
      <color rgb="FF000000"/>
      <name val="Tahoma"/>
    </font>
    <font>
      <sz val="9"/>
      <color rgb="FF000000"/>
      <name val="Tahoma"/>
    </font>
    <font>
      <sz val="9"/>
      <color rgb="FFCC0000"/>
      <name val="Tahoma"/>
    </font>
    <font>
      <sz val="8"/>
      <color rgb="FF000080"/>
      <name val="Tahoma"/>
    </font>
    <font>
      <b/>
      <sz val="9"/>
      <name val="Tahoma"/>
    </font>
    <font>
      <sz val="9"/>
      <color rgb="FFFFFFFF"/>
      <name val="Tahoma"/>
    </font>
    <font>
      <b/>
      <sz val="9"/>
      <color rgb="FF993300"/>
      <name val="Wingdings 3"/>
    </font>
    <font>
      <b/>
      <sz val="9"/>
      <color rgb="FFFFFFFF"/>
      <name val="Tahoma"/>
    </font>
    <font>
      <sz val="9"/>
      <color rgb="FF000080"/>
      <name val="Tahoma"/>
    </font>
    <font>
      <b/>
      <sz val="9"/>
      <color rgb="FFBCBCBC"/>
      <name val="Wingdings 2"/>
    </font>
    <font>
      <sz val="14"/>
      <name val="Tahoma"/>
    </font>
    <font>
      <sz val="5"/>
      <name val="Tahoma"/>
    </font>
    <font>
      <sz val="9"/>
      <color rgb="FFD9D9D9"/>
      <name val="Tahoma"/>
    </font>
    <font>
      <sz val="8"/>
      <color rgb="FFFFFFFF"/>
      <name val="Tahoma"/>
    </font>
    <font>
      <sz val="8"/>
      <name val="Tahoma"/>
    </font>
    <font>
      <b/>
      <sz val="9"/>
      <color rgb="FFBCBCBC"/>
      <name val="Tahoma"/>
    </font>
    <font>
      <b/>
      <sz val="14"/>
      <color rgb="FFBCBCBC"/>
      <name val="Calibri"/>
    </font>
    <font>
      <sz val="9"/>
      <color rgb="FFBCBCBC"/>
      <name val="Tahoma"/>
    </font>
    <font>
      <sz val="8"/>
      <color rgb="FFBCBCBC"/>
      <name val="Tahoma"/>
    </font>
    <font>
      <sz val="8"/>
      <color rgb="FFFFFF00"/>
      <name val="Tahoma"/>
    </font>
    <font>
      <sz val="8"/>
      <color rgb="FFFF6600"/>
      <name val="Tahoma"/>
    </font>
    <font>
      <sz val="9"/>
      <color rgb="FF999999"/>
      <name val="Tahoma"/>
    </font>
    <font>
      <sz val="8"/>
      <color rgb="FFCC0000"/>
      <name val="Tahoma"/>
    </font>
    <font>
      <sz val="11"/>
      <color rgb="FF000000"/>
      <name val="Calibri"/>
      <scheme val="minor"/>
    </font>
    <font>
      <sz val="8"/>
      <name val="Tahoma"/>
      <family val="2"/>
      <charset val="204"/>
    </font>
    <font>
      <sz val="8"/>
      <color rgb="FFCC0000"/>
      <name val="Tahoma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0"/>
      </patternFill>
    </fill>
    <fill>
      <patternFill patternType="solid">
        <fgColor rgb="FFD3DBDB"/>
      </patternFill>
    </fill>
    <fill>
      <patternFill patternType="solid">
        <fgColor rgb="FFD7EAD3"/>
      </patternFill>
    </fill>
    <fill>
      <patternFill patternType="solid">
        <fgColor rgb="FFE3FAFD"/>
      </patternFill>
    </fill>
    <fill>
      <patternFill patternType="solid">
        <fgColor rgb="FFFFFFFF"/>
      </patternFill>
    </fill>
    <fill>
      <patternFill patternType="solid">
        <fgColor rgb="FFBCBCBC"/>
      </patternFill>
    </fill>
    <fill>
      <patternFill patternType="solid">
        <fgColor rgb="FF0066CC"/>
      </patternFill>
    </fill>
    <fill>
      <patternFill patternType="solid">
        <fgColor rgb="FFFFFF00"/>
      </patternFill>
    </fill>
    <fill>
      <patternFill patternType="solid">
        <fgColor rgb="FFEAEBEE"/>
      </patternFill>
    </fill>
    <fill>
      <patternFill patternType="solid">
        <fgColor rgb="FFCC0000"/>
      </patternFill>
    </fill>
    <fill>
      <patternFill patternType="solid">
        <fgColor rgb="FFFFCC00"/>
      </patternFill>
    </fill>
    <fill>
      <patternFill patternType="solid">
        <fgColor rgb="FF003300"/>
      </patternFill>
    </fill>
    <fill>
      <patternFill patternType="solid">
        <fgColor rgb="FFCC99FF"/>
      </patternFill>
    </fill>
    <fill>
      <patternFill patternType="solid">
        <fgColor rgb="FFD9D9D9"/>
      </patternFill>
    </fill>
    <fill>
      <patternFill patternType="solid">
        <fgColor rgb="FF333333"/>
      </patternFill>
    </fill>
    <fill>
      <patternFill patternType="solid">
        <fgColor rgb="FF800000"/>
      </patternFill>
    </fill>
    <fill>
      <patternFill patternType="solid">
        <fgColor rgb="FFCCFF99"/>
      </patternFill>
    </fill>
    <fill>
      <patternFill patternType="solid">
        <fgColor rgb="FF808000"/>
      </patternFill>
    </fill>
    <fill>
      <patternFill patternType="solid">
        <fgColor rgb="FF993300"/>
      </patternFill>
    </fill>
    <fill>
      <patternFill patternType="solid">
        <fgColor rgb="FF999999"/>
      </patternFill>
    </fill>
    <fill>
      <patternFill patternType="solid">
        <fgColor rgb="FFFFFFEB"/>
      </patternFill>
    </fill>
    <fill>
      <patternFill patternType="solid">
        <fgColor rgb="FF33CCCC"/>
      </patternFill>
    </fill>
    <fill>
      <patternFill patternType="solid">
        <fgColor rgb="FF9999FF"/>
      </patternFill>
    </fill>
    <fill>
      <patternFill patternType="solid">
        <fgColor rgb="FF800080"/>
      </patternFill>
    </fill>
    <fill>
      <patternFill patternType="solid">
        <fgColor rgb="FFBCDAEB"/>
      </patternFill>
    </fill>
    <fill>
      <patternFill patternType="solid">
        <fgColor rgb="FFBCAEDF"/>
      </patternFill>
    </fill>
  </fills>
  <borders count="23">
    <border>
      <left/>
      <right/>
      <top/>
      <bottom/>
      <diagonal/>
    </border>
    <border>
      <left/>
      <right/>
      <top style="thin">
        <color rgb="FFBCBCBC"/>
      </top>
      <bottom/>
      <diagonal/>
    </border>
    <border>
      <left style="thin">
        <color rgb="FFBCBCBC"/>
      </left>
      <right/>
      <top/>
      <bottom/>
      <diagonal/>
    </border>
    <border>
      <left style="thin">
        <color rgb="FFBCBCBC"/>
      </left>
      <right/>
      <top style="thin">
        <color rgb="FFBCBCBC"/>
      </top>
      <bottom/>
      <diagonal/>
    </border>
    <border>
      <left style="thin">
        <color rgb="FFBCBCBC"/>
      </left>
      <right/>
      <top/>
      <bottom style="thin">
        <color rgb="FFBCBCBC"/>
      </bottom>
      <diagonal/>
    </border>
    <border>
      <left/>
      <right/>
      <top/>
      <bottom style="thin">
        <color rgb="FFBCBCBC"/>
      </bottom>
      <diagonal/>
    </border>
    <border>
      <left style="hair">
        <color rgb="FFBCBCBC"/>
      </left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/>
      <diagonal/>
    </border>
    <border>
      <left/>
      <right/>
      <top style="hair">
        <color rgb="FFBCBCBC"/>
      </top>
      <bottom/>
      <diagonal/>
    </border>
    <border>
      <left style="hair">
        <color rgb="FFBCBCBC"/>
      </left>
      <right/>
      <top style="hair">
        <color rgb="FFBCBCBC"/>
      </top>
      <bottom/>
      <diagonal/>
    </border>
    <border>
      <left/>
      <right style="thin">
        <color rgb="FFBCBCBC"/>
      </right>
      <top style="thin">
        <color rgb="FFBCBCBC"/>
      </top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  <border>
      <left style="thin">
        <color rgb="FFBCBCBC"/>
      </left>
      <right/>
      <top style="thin">
        <color rgb="FFBCBCBC"/>
      </top>
      <bottom style="thin">
        <color rgb="FFBCBCBC"/>
      </bottom>
      <diagonal/>
    </border>
    <border>
      <left style="thin">
        <color rgb="FFBCBCBC"/>
      </left>
      <right style="thin">
        <color rgb="FFBCBCBC"/>
      </right>
      <top/>
      <bottom/>
      <diagonal/>
    </border>
    <border>
      <left/>
      <right style="thin">
        <color rgb="FFBCBCBC"/>
      </right>
      <top style="thin">
        <color rgb="FFBCBCBC"/>
      </top>
      <bottom style="thin">
        <color rgb="FFBCBCBC"/>
      </bottom>
      <diagonal/>
    </border>
    <border>
      <left/>
      <right style="thin">
        <color rgb="FFBCBCBC"/>
      </right>
      <top/>
      <bottom/>
      <diagonal/>
    </border>
    <border>
      <left style="hair">
        <color rgb="FFBCBCBC"/>
      </left>
      <right style="hair">
        <color rgb="FFBCBCBC"/>
      </right>
      <top style="hair">
        <color rgb="FFBCBCBC"/>
      </top>
      <bottom/>
      <diagonal/>
    </border>
    <border>
      <left style="hair">
        <color rgb="FFBCBCBC"/>
      </left>
      <right style="hair">
        <color rgb="FFBCBCBC"/>
      </right>
      <top/>
      <bottom/>
      <diagonal/>
    </border>
    <border>
      <left style="hair">
        <color rgb="FFBCBCBC"/>
      </left>
      <right/>
      <top style="hair">
        <color rgb="FFBCBCBC"/>
      </top>
      <bottom style="hair">
        <color rgb="FFBCBCBC"/>
      </bottom>
      <diagonal/>
    </border>
    <border>
      <left/>
      <right style="hair">
        <color rgb="FFBCBCBC"/>
      </right>
      <top style="hair">
        <color rgb="FFBCBCBC"/>
      </top>
      <bottom style="hair">
        <color rgb="FFBCBCBC"/>
      </bottom>
      <diagonal/>
    </border>
    <border>
      <left/>
      <right/>
      <top style="thin">
        <color rgb="FFBCBCBC"/>
      </top>
      <bottom style="thin">
        <color rgb="FFBCBCBC"/>
      </bottom>
      <diagonal/>
    </border>
    <border>
      <left/>
      <right style="hair">
        <color rgb="FFBCBCBC"/>
      </right>
      <top style="hair">
        <color rgb="FFBCBCBC"/>
      </top>
      <bottom/>
      <diagonal/>
    </border>
    <border>
      <left/>
      <right style="thin">
        <color rgb="FFBCBCBC"/>
      </right>
      <top/>
      <bottom style="thin">
        <color rgb="FFBCBCBC"/>
      </bottom>
      <diagonal/>
    </border>
  </borders>
  <cellStyleXfs count="1">
    <xf numFmtId="0" fontId="0" fillId="0" borderId="0" applyFill="0" applyBorder="0"/>
  </cellStyleXfs>
  <cellXfs count="520">
    <xf numFmtId="0" fontId="0" fillId="0" borderId="0" xfId="0" applyNumberFormat="1" applyFont="1"/>
    <xf numFmtId="0" fontId="0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Alignment="1">
      <alignment wrapText="1"/>
    </xf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8" fillId="0" borderId="0" xfId="0" applyNumberFormat="1" applyFont="1" applyAlignment="1">
      <alignment vertical="top" wrapText="1"/>
    </xf>
    <xf numFmtId="0" fontId="7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wrapText="1"/>
    </xf>
    <xf numFmtId="0" fontId="6" fillId="0" borderId="0" xfId="0" applyNumberFormat="1" applyFont="1" applyAlignment="1">
      <alignment wrapText="1"/>
    </xf>
    <xf numFmtId="0" fontId="9" fillId="0" borderId="0" xfId="0" applyNumberFormat="1" applyFont="1"/>
    <xf numFmtId="0" fontId="9" fillId="0" borderId="1" xfId="0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wrapText="1"/>
    </xf>
    <xf numFmtId="0" fontId="9" fillId="0" borderId="2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vertical="center" wrapText="1"/>
    </xf>
    <xf numFmtId="0" fontId="9" fillId="0" borderId="0" xfId="0" applyNumberFormat="1" applyFont="1" applyAlignment="1">
      <alignment horizontal="left" vertical="center" wrapText="1"/>
    </xf>
    <xf numFmtId="0" fontId="11" fillId="0" borderId="0" xfId="0" applyNumberFormat="1" applyFont="1"/>
    <xf numFmtId="0" fontId="11" fillId="0" borderId="2" xfId="0" applyNumberFormat="1" applyFont="1" applyBorder="1" applyAlignment="1">
      <alignment wrapText="1"/>
    </xf>
    <xf numFmtId="0" fontId="11" fillId="0" borderId="0" xfId="0" applyNumberFormat="1" applyFont="1" applyAlignment="1">
      <alignment wrapText="1"/>
    </xf>
    <xf numFmtId="0" fontId="12" fillId="3" borderId="3" xfId="0" applyNumberFormat="1" applyFont="1" applyFill="1" applyBorder="1" applyAlignment="1">
      <alignment horizontal="center" vertical="center" wrapText="1"/>
    </xf>
    <xf numFmtId="0" fontId="12" fillId="4" borderId="3" xfId="0" applyNumberFormat="1" applyFont="1" applyFill="1" applyBorder="1" applyAlignment="1">
      <alignment horizontal="center" vertical="center" wrapText="1"/>
    </xf>
    <xf numFmtId="0" fontId="12" fillId="5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wrapText="1"/>
    </xf>
    <xf numFmtId="0" fontId="3" fillId="0" borderId="5" xfId="0" applyNumberFormat="1" applyFont="1" applyBorder="1" applyAlignment="1">
      <alignment wrapText="1"/>
    </xf>
    <xf numFmtId="0" fontId="3" fillId="0" borderId="5" xfId="0" applyNumberFormat="1" applyFont="1" applyBorder="1" applyAlignment="1">
      <alignment vertical="center" wrapText="1"/>
    </xf>
    <xf numFmtId="0" fontId="13" fillId="0" borderId="0" xfId="0" applyNumberFormat="1" applyFont="1"/>
    <xf numFmtId="0" fontId="14" fillId="0" borderId="0" xfId="0" applyNumberFormat="1" applyFont="1" applyAlignment="1">
      <alignment horizontal="left" vertical="center" indent="4"/>
    </xf>
    <xf numFmtId="0" fontId="8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vertical="center" wrapText="1"/>
    </xf>
    <xf numFmtId="0" fontId="15" fillId="0" borderId="0" xfId="0" applyNumberFormat="1" applyFont="1"/>
    <xf numFmtId="0" fontId="15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top"/>
    </xf>
    <xf numFmtId="0" fontId="15" fillId="0" borderId="6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right" vertical="top" indent="1"/>
    </xf>
    <xf numFmtId="0" fontId="15" fillId="0" borderId="8" xfId="0" applyNumberFormat="1" applyFont="1" applyBorder="1" applyAlignment="1">
      <alignment horizontal="right" vertical="center" wrapText="1" indent="1"/>
    </xf>
    <xf numFmtId="0" fontId="8" fillId="0" borderId="6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indent="1"/>
    </xf>
    <xf numFmtId="0" fontId="8" fillId="0" borderId="8" xfId="0" applyNumberFormat="1" applyFont="1" applyBorder="1" applyAlignment="1">
      <alignment vertical="top"/>
    </xf>
    <xf numFmtId="0" fontId="15" fillId="0" borderId="8" xfId="0" applyNumberFormat="1" applyFont="1" applyBorder="1" applyAlignment="1">
      <alignment vertical="center" wrapText="1"/>
    </xf>
    <xf numFmtId="0" fontId="16" fillId="0" borderId="0" xfId="0" applyNumberFormat="1" applyFont="1"/>
    <xf numFmtId="0" fontId="16" fillId="0" borderId="6" xfId="0" applyNumberFormat="1" applyFont="1" applyBorder="1" applyAlignment="1">
      <alignment vertical="center" wrapText="1"/>
    </xf>
    <xf numFmtId="0" fontId="16" fillId="0" borderId="3" xfId="0" applyNumberFormat="1" applyFont="1" applyBorder="1" applyAlignment="1">
      <alignment horizontal="left" vertical="center" wrapText="1" indent="1"/>
    </xf>
    <xf numFmtId="0" fontId="8" fillId="7" borderId="0" xfId="0" applyNumberFormat="1" applyFont="1" applyFill="1" applyAlignment="1">
      <alignment vertical="center"/>
    </xf>
    <xf numFmtId="0" fontId="8" fillId="7" borderId="0" xfId="0" applyNumberFormat="1" applyFont="1" applyFill="1" applyAlignment="1">
      <alignment vertical="center" wrapText="1"/>
    </xf>
    <xf numFmtId="0" fontId="8" fillId="7" borderId="8" xfId="0" applyNumberFormat="1" applyFont="1" applyFill="1" applyBorder="1" applyAlignment="1">
      <alignment vertical="center"/>
    </xf>
    <xf numFmtId="0" fontId="8" fillId="7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horizontal="right" vertical="top" indent="1"/>
    </xf>
    <xf numFmtId="0" fontId="8" fillId="0" borderId="0" xfId="0" applyNumberFormat="1" applyFont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0" borderId="8" xfId="0" applyNumberFormat="1" applyFont="1" applyBorder="1" applyAlignment="1">
      <alignment vertical="center" wrapText="1"/>
    </xf>
    <xf numFmtId="0" fontId="16" fillId="0" borderId="0" xfId="0" applyNumberFormat="1" applyFont="1" applyAlignment="1">
      <alignment vertical="center" wrapText="1"/>
    </xf>
    <xf numFmtId="0" fontId="17" fillId="0" borderId="0" xfId="0" applyNumberFormat="1" applyFont="1"/>
    <xf numFmtId="0" fontId="8" fillId="0" borderId="0" xfId="0" applyNumberFormat="1" applyFont="1" applyAlignment="1">
      <alignment vertical="top"/>
    </xf>
    <xf numFmtId="0" fontId="7" fillId="7" borderId="1" xfId="0" applyNumberFormat="1" applyFont="1" applyFill="1" applyBorder="1" applyAlignment="1">
      <alignment horizontal="left" vertical="center" indent="4"/>
    </xf>
    <xf numFmtId="0" fontId="15" fillId="0" borderId="1" xfId="0" applyNumberFormat="1" applyFont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left" vertical="center" wrapText="1"/>
    </xf>
    <xf numFmtId="0" fontId="15" fillId="0" borderId="0" xfId="0" applyNumberFormat="1" applyFont="1" applyAlignment="1">
      <alignment vertical="center" wrapText="1"/>
    </xf>
    <xf numFmtId="0" fontId="8" fillId="0" borderId="2" xfId="0" applyNumberFormat="1" applyFont="1" applyBorder="1" applyAlignment="1">
      <alignment vertical="top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18" fillId="0" borderId="0" xfId="0" applyNumberFormat="1" applyFont="1" applyAlignment="1">
      <alignment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19" fillId="7" borderId="10" xfId="0" applyNumberFormat="1" applyFont="1" applyFill="1" applyBorder="1" applyAlignment="1">
      <alignment horizontal="left" vertical="center" indent="1"/>
    </xf>
    <xf numFmtId="0" fontId="20" fillId="0" borderId="0" xfId="0" applyNumberFormat="1" applyFont="1"/>
    <xf numFmtId="0" fontId="17" fillId="0" borderId="0" xfId="0" applyNumberFormat="1" applyFont="1" applyAlignment="1">
      <alignment horizontal="left" vertical="center" wrapText="1"/>
    </xf>
    <xf numFmtId="0" fontId="16" fillId="0" borderId="0" xfId="0" applyNumberFormat="1" applyFont="1" applyAlignment="1">
      <alignment vertical="center" wrapText="1"/>
    </xf>
    <xf numFmtId="0" fontId="16" fillId="7" borderId="1" xfId="0" applyNumberFormat="1" applyFont="1" applyFill="1" applyBorder="1" applyAlignment="1">
      <alignment horizontal="left" vertical="center" indent="1"/>
    </xf>
    <xf numFmtId="0" fontId="8" fillId="0" borderId="0" xfId="0" applyNumberFormat="1" applyFont="1" applyAlignment="1">
      <alignment vertical="top"/>
    </xf>
    <xf numFmtId="0" fontId="21" fillId="0" borderId="0" xfId="0" applyNumberFormat="1" applyFont="1"/>
    <xf numFmtId="0" fontId="22" fillId="7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left" vertical="center" indent="2"/>
    </xf>
    <xf numFmtId="0" fontId="7" fillId="0" borderId="1" xfId="0" applyNumberFormat="1" applyFont="1" applyBorder="1" applyAlignment="1">
      <alignment vertical="center"/>
    </xf>
    <xf numFmtId="0" fontId="22" fillId="7" borderId="0" xfId="0" applyNumberFormat="1" applyFont="1" applyFill="1" applyAlignment="1">
      <alignment vertical="center" wrapText="1"/>
    </xf>
    <xf numFmtId="0" fontId="16" fillId="0" borderId="0" xfId="0" applyNumberFormat="1" applyFont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16" fillId="0" borderId="0" xfId="0" applyNumberFormat="1" applyFont="1" applyAlignment="1">
      <alignment horizontal="center" vertical="center"/>
    </xf>
    <xf numFmtId="0" fontId="22" fillId="0" borderId="0" xfId="0" applyNumberFormat="1" applyFont="1"/>
    <xf numFmtId="0" fontId="22" fillId="0" borderId="0" xfId="0" applyNumberFormat="1" applyFont="1" applyAlignment="1">
      <alignment vertical="center"/>
    </xf>
    <xf numFmtId="0" fontId="16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right" vertical="center"/>
    </xf>
    <xf numFmtId="0" fontId="16" fillId="8" borderId="3" xfId="0" applyNumberFormat="1" applyFont="1" applyFill="1" applyBorder="1" applyAlignment="1">
      <alignment horizontal="center" vertical="center"/>
    </xf>
    <xf numFmtId="0" fontId="16" fillId="8" borderId="3" xfId="0" applyNumberFormat="1" applyFont="1" applyFill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indent="8"/>
    </xf>
    <xf numFmtId="0" fontId="8" fillId="0" borderId="1" xfId="0" applyNumberFormat="1" applyFont="1" applyBorder="1" applyAlignment="1">
      <alignment horizontal="left" vertical="center" indent="4"/>
    </xf>
    <xf numFmtId="0" fontId="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8" fillId="8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Border="1" applyAlignment="1">
      <alignment horizontal="left" vertical="center" textRotation="90"/>
    </xf>
    <xf numFmtId="0" fontId="8" fillId="0" borderId="3" xfId="0" applyNumberFormat="1" applyFont="1" applyBorder="1" applyAlignment="1">
      <alignment horizontal="left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24" fillId="9" borderId="0" xfId="0" applyNumberFormat="1" applyFont="1" applyFill="1" applyAlignment="1">
      <alignment horizontal="center" vertical="center"/>
    </xf>
    <xf numFmtId="0" fontId="25" fillId="10" borderId="0" xfId="0" applyNumberFormat="1" applyFont="1" applyFill="1" applyAlignment="1">
      <alignment horizontal="center" vertical="center"/>
    </xf>
    <xf numFmtId="0" fontId="8" fillId="8" borderId="0" xfId="0" applyNumberFormat="1" applyFont="1" applyFill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0" fontId="25" fillId="7" borderId="11" xfId="0" applyNumberFormat="1" applyFont="1" applyFill="1" applyBorder="1" applyAlignment="1">
      <alignment vertical="center" wrapText="1"/>
    </xf>
    <xf numFmtId="0" fontId="23" fillId="7" borderId="0" xfId="0" applyNumberFormat="1" applyFont="1" applyFill="1" applyAlignment="1">
      <alignment horizontal="center" vertical="center"/>
    </xf>
    <xf numFmtId="0" fontId="23" fillId="8" borderId="0" xfId="0" applyNumberFormat="1" applyFont="1" applyFill="1" applyAlignment="1">
      <alignment horizontal="center" vertical="center"/>
    </xf>
    <xf numFmtId="0" fontId="25" fillId="7" borderId="11" xfId="0" applyNumberFormat="1" applyFont="1" applyFill="1" applyBorder="1" applyAlignment="1">
      <alignment horizontal="right" vertical="center" wrapText="1" inden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textRotation="90" wrapTex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49" fontId="8" fillId="0" borderId="0" xfId="0" applyNumberFormat="1" applyFont="1"/>
    <xf numFmtId="49" fontId="8" fillId="0" borderId="0" xfId="0" applyNumberFormat="1" applyFont="1" applyAlignment="1">
      <alignment vertical="top"/>
    </xf>
    <xf numFmtId="49" fontId="16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top"/>
    </xf>
    <xf numFmtId="49" fontId="26" fillId="0" borderId="0" xfId="0" applyNumberFormat="1" applyFont="1" applyAlignment="1">
      <alignment horizontal="center" vertical="top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top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8" fillId="8" borderId="7" xfId="0" applyNumberFormat="1" applyFont="1" applyFill="1" applyBorder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25" fillId="7" borderId="3" xfId="0" applyNumberFormat="1" applyFont="1" applyFill="1" applyBorder="1" applyAlignment="1">
      <alignment horizontal="right" vertical="center" wrapText="1" indent="1"/>
    </xf>
    <xf numFmtId="49" fontId="8" fillId="0" borderId="2" xfId="0" applyNumberFormat="1" applyFont="1" applyBorder="1" applyAlignment="1">
      <alignment vertical="top"/>
    </xf>
    <xf numFmtId="0" fontId="29" fillId="8" borderId="2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4" borderId="3" xfId="0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6" fillId="7" borderId="1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4" fontId="25" fillId="5" borderId="3" xfId="0" applyNumberFormat="1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19" fillId="7" borderId="1" xfId="0" applyNumberFormat="1" applyFont="1" applyFill="1" applyBorder="1" applyAlignment="1">
      <alignment horizontal="left" vertical="center" indent="1"/>
    </xf>
    <xf numFmtId="49" fontId="8" fillId="0" borderId="0" xfId="0" applyNumberFormat="1" applyFont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4" fontId="25" fillId="0" borderId="1" xfId="0" applyNumberFormat="1" applyFont="1" applyBorder="1" applyAlignment="1">
      <alignment horizontal="left" vertical="center" indent="1"/>
    </xf>
    <xf numFmtId="0" fontId="25" fillId="0" borderId="3" xfId="0" applyNumberFormat="1" applyFont="1" applyBorder="1" applyAlignment="1">
      <alignment horizontal="left" vertical="center"/>
    </xf>
    <xf numFmtId="0" fontId="25" fillId="0" borderId="3" xfId="0" applyNumberFormat="1" applyFont="1" applyBorder="1" applyAlignment="1">
      <alignment horizontal="center" vertical="center"/>
    </xf>
    <xf numFmtId="4" fontId="25" fillId="8" borderId="3" xfId="0" applyNumberFormat="1" applyFont="1" applyFill="1" applyBorder="1" applyAlignment="1">
      <alignment horizontal="right" vertical="center" wrapText="1"/>
    </xf>
    <xf numFmtId="0" fontId="25" fillId="8" borderId="3" xfId="0" applyNumberFormat="1" applyFont="1" applyFill="1" applyBorder="1" applyAlignment="1">
      <alignment horizontal="center" vertical="center" wrapText="1"/>
    </xf>
    <xf numFmtId="0" fontId="8" fillId="8" borderId="3" xfId="0" applyNumberFormat="1" applyFont="1" applyFill="1" applyBorder="1" applyAlignment="1">
      <alignment horizontal="center" vertical="center"/>
    </xf>
    <xf numFmtId="4" fontId="25" fillId="0" borderId="3" xfId="0" applyNumberFormat="1" applyFont="1" applyBorder="1" applyAlignment="1">
      <alignment horizontal="left" vertical="center" indent="1"/>
    </xf>
    <xf numFmtId="49" fontId="8" fillId="0" borderId="1" xfId="0" applyNumberFormat="1" applyFont="1" applyBorder="1" applyAlignment="1">
      <alignment horizontal="left" vertical="top" indent="1"/>
    </xf>
    <xf numFmtId="49" fontId="8" fillId="0" borderId="1" xfId="0" applyNumberFormat="1" applyFont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indent="1"/>
    </xf>
    <xf numFmtId="4" fontId="25" fillId="6" borderId="3" xfId="0" applyNumberFormat="1" applyFont="1" applyFill="1" applyBorder="1" applyAlignment="1" applyProtection="1">
      <alignment horizontal="right" vertical="center"/>
      <protection locked="0"/>
    </xf>
    <xf numFmtId="49" fontId="8" fillId="0" borderId="0" xfId="0" applyNumberFormat="1" applyFont="1" applyAlignment="1">
      <alignment horizontal="left" vertical="top" indent="1"/>
    </xf>
    <xf numFmtId="4" fontId="25" fillId="4" borderId="3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4" fontId="14" fillId="5" borderId="3" xfId="0" applyNumberFormat="1" applyFont="1" applyFill="1" applyBorder="1" applyAlignment="1">
      <alignment horizontal="right" vertical="center" wrapText="1"/>
    </xf>
    <xf numFmtId="0" fontId="25" fillId="0" borderId="12" xfId="0" applyNumberFormat="1" applyFont="1" applyBorder="1" applyAlignment="1">
      <alignment horizontal="left" vertical="center"/>
    </xf>
    <xf numFmtId="4" fontId="25" fillId="5" borderId="12" xfId="0" applyNumberFormat="1" applyFont="1" applyFill="1" applyBorder="1" applyAlignment="1">
      <alignment horizontal="right" vertical="center" wrapText="1"/>
    </xf>
    <xf numFmtId="4" fontId="14" fillId="5" borderId="12" xfId="0" applyNumberFormat="1" applyFont="1" applyFill="1" applyBorder="1" applyAlignment="1">
      <alignment horizontal="right" vertical="center" wrapText="1"/>
    </xf>
    <xf numFmtId="49" fontId="8" fillId="0" borderId="13" xfId="0" applyNumberFormat="1" applyFont="1" applyBorder="1" applyAlignment="1">
      <alignment vertical="top"/>
    </xf>
    <xf numFmtId="0" fontId="8" fillId="0" borderId="0" xfId="0" applyNumberFormat="1" applyFont="1"/>
    <xf numFmtId="0" fontId="19" fillId="0" borderId="0" xfId="0" applyNumberFormat="1" applyFont="1" applyAlignment="1">
      <alignment vertical="center" wrapText="1"/>
    </xf>
    <xf numFmtId="0" fontId="8" fillId="0" borderId="0" xfId="0" applyNumberFormat="1" applyFont="1"/>
    <xf numFmtId="0" fontId="8" fillId="0" borderId="0" xfId="0" applyNumberFormat="1" applyFont="1"/>
    <xf numFmtId="49" fontId="19" fillId="7" borderId="10" xfId="0" applyNumberFormat="1" applyFont="1" applyFill="1" applyBorder="1" applyAlignment="1">
      <alignment horizontal="left" vertical="center" indent="1"/>
    </xf>
    <xf numFmtId="49" fontId="19" fillId="7" borderId="14" xfId="0" applyNumberFormat="1" applyFont="1" applyFill="1" applyBorder="1" applyAlignment="1">
      <alignment horizontal="left" vertical="center" indent="1"/>
    </xf>
    <xf numFmtId="0" fontId="1" fillId="0" borderId="11" xfId="0" applyNumberFormat="1" applyFont="1" applyBorder="1"/>
    <xf numFmtId="49" fontId="8" fillId="0" borderId="11" xfId="0" applyNumberFormat="1" applyFont="1" applyBorder="1" applyAlignment="1">
      <alignment vertical="center" wrapText="1"/>
    </xf>
    <xf numFmtId="0" fontId="8" fillId="0" borderId="0" xfId="0" applyNumberFormat="1" applyFont="1"/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3" xfId="0" applyNumberFormat="1" applyFont="1" applyFill="1" applyBorder="1" applyAlignment="1">
      <alignment horizontal="left" vertical="center" wrapText="1"/>
    </xf>
    <xf numFmtId="4" fontId="25" fillId="6" borderId="3" xfId="0" applyNumberFormat="1" applyFont="1" applyFill="1" applyBorder="1" applyAlignment="1" applyProtection="1">
      <alignment horizontal="right" vertical="center" wrapText="1"/>
      <protection locked="0"/>
    </xf>
    <xf numFmtId="49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left" vertical="center" wrapText="1"/>
    </xf>
    <xf numFmtId="0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center" vertical="center"/>
    </xf>
    <xf numFmtId="0" fontId="25" fillId="8" borderId="3" xfId="0" applyNumberFormat="1" applyFont="1" applyFill="1" applyBorder="1" applyAlignment="1">
      <alignment horizontal="left" vertical="center" indent="1"/>
    </xf>
    <xf numFmtId="49" fontId="25" fillId="8" borderId="3" xfId="0" applyNumberFormat="1" applyFont="1" applyFill="1" applyBorder="1" applyAlignment="1">
      <alignment horizontal="left" vertical="center" indent="1"/>
    </xf>
    <xf numFmtId="0" fontId="25" fillId="8" borderId="3" xfId="0" applyNumberFormat="1" applyFont="1" applyFill="1" applyBorder="1" applyAlignment="1">
      <alignment horizontal="left" vertical="center" wrapText="1" indent="1"/>
    </xf>
    <xf numFmtId="0" fontId="25" fillId="5" borderId="3" xfId="0" applyNumberFormat="1" applyFont="1" applyFill="1" applyBorder="1" applyAlignment="1">
      <alignment horizontal="left" vertical="center" wrapText="1" indent="1"/>
    </xf>
    <xf numFmtId="4" fontId="25" fillId="8" borderId="3" xfId="0" applyNumberFormat="1" applyFont="1" applyFill="1" applyBorder="1" applyAlignment="1">
      <alignment horizontal="center" vertical="center" wrapText="1"/>
    </xf>
    <xf numFmtId="0" fontId="25" fillId="4" borderId="3" xfId="0" applyNumberFormat="1" applyFont="1" applyFill="1" applyBorder="1" applyAlignment="1">
      <alignment horizontal="center" vertical="center" wrapText="1"/>
    </xf>
    <xf numFmtId="0" fontId="25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12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12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8" fillId="0" borderId="0" xfId="0" applyNumberFormat="1" applyFont="1"/>
    <xf numFmtId="0" fontId="8" fillId="0" borderId="0" xfId="0" applyNumberFormat="1" applyFont="1"/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0" borderId="0" xfId="0" applyNumberFormat="1" applyFont="1"/>
    <xf numFmtId="0" fontId="16" fillId="0" borderId="11" xfId="0" applyNumberFormat="1" applyFont="1" applyBorder="1" applyAlignment="1">
      <alignment horizontal="left" vertical="center" wrapText="1" inden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25" fillId="5" borderId="3" xfId="0" applyNumberFormat="1" applyFont="1" applyFill="1" applyBorder="1" applyAlignment="1">
      <alignment horizontal="left" vertical="top" wrapText="1" indent="1"/>
    </xf>
    <xf numFmtId="49" fontId="25" fillId="5" borderId="3" xfId="0" applyNumberFormat="1" applyFont="1" applyFill="1" applyBorder="1" applyAlignment="1">
      <alignment horizontal="left" vertical="top" wrapText="1" indent="1"/>
    </xf>
    <xf numFmtId="49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49" fontId="25" fillId="6" borderId="3" xfId="0" applyNumberFormat="1" applyFont="1" applyFill="1" applyBorder="1" applyAlignment="1" applyProtection="1">
      <alignment horizontal="left" vertical="top" wrapTex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/>
      <protection locked="0"/>
    </xf>
    <xf numFmtId="49" fontId="25" fillId="8" borderId="3" xfId="0" applyNumberFormat="1" applyFont="1" applyFill="1" applyBorder="1" applyAlignment="1">
      <alignment horizontal="left" vertical="top" wrapText="1"/>
    </xf>
    <xf numFmtId="49" fontId="25" fillId="8" borderId="3" xfId="0" applyNumberFormat="1" applyFont="1" applyFill="1" applyBorder="1" applyAlignment="1">
      <alignment horizontal="left" vertical="top"/>
    </xf>
    <xf numFmtId="4" fontId="25" fillId="6" borderId="3" xfId="0" applyNumberFormat="1" applyFont="1" applyFill="1" applyBorder="1" applyAlignment="1" applyProtection="1">
      <alignment horizontal="right" vertical="top" wrapText="1"/>
      <protection locked="0"/>
    </xf>
    <xf numFmtId="0" fontId="25" fillId="8" borderId="3" xfId="0" applyNumberFormat="1" applyFont="1" applyFill="1" applyBorder="1" applyAlignment="1">
      <alignment horizontal="left" vertical="top" wrapText="1"/>
    </xf>
    <xf numFmtId="0" fontId="25" fillId="4" borderId="3" xfId="0" applyNumberFormat="1" applyFont="1" applyFill="1" applyBorder="1" applyAlignment="1">
      <alignment horizontal="left" vertical="top" wrapText="1"/>
    </xf>
    <xf numFmtId="0" fontId="25" fillId="3" borderId="3" xfId="0" applyNumberFormat="1" applyFont="1" applyFill="1" applyBorder="1" applyAlignment="1" applyProtection="1">
      <alignment horizontal="center" vertical="top" wrapText="1"/>
      <protection locked="0"/>
    </xf>
    <xf numFmtId="0" fontId="25" fillId="0" borderId="11" xfId="0" applyNumberFormat="1" applyFont="1" applyBorder="1" applyAlignment="1">
      <alignment horizontal="center" vertical="center" wrapText="1"/>
    </xf>
    <xf numFmtId="49" fontId="25" fillId="11" borderId="11" xfId="0" applyNumberFormat="1" applyFont="1" applyFill="1" applyBorder="1" applyAlignment="1">
      <alignment horizontal="center" vertical="center" wrapText="1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2" borderId="11" xfId="0" applyNumberFormat="1" applyFont="1" applyFill="1" applyBorder="1" applyAlignment="1">
      <alignment horizontal="center" vertical="center" wrapText="1"/>
    </xf>
    <xf numFmtId="164" fontId="25" fillId="5" borderId="3" xfId="0" applyNumberFormat="1" applyFont="1" applyFill="1" applyBorder="1" applyAlignment="1">
      <alignment horizontal="right" vertical="center" wrapText="1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0" borderId="0" xfId="0" applyNumberFormat="1" applyFont="1" applyAlignment="1">
      <alignment vertical="center" wrapText="1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/>
    <xf numFmtId="0" fontId="24" fillId="9" borderId="0" xfId="0" applyNumberFormat="1" applyFont="1" applyFill="1" applyAlignment="1">
      <alignment horizontal="center" vertical="top"/>
    </xf>
    <xf numFmtId="0" fontId="25" fillId="10" borderId="0" xfId="0" applyNumberFormat="1" applyFont="1" applyFill="1" applyAlignment="1">
      <alignment vertical="center"/>
    </xf>
    <xf numFmtId="0" fontId="25" fillId="10" borderId="0" xfId="0" applyNumberFormat="1" applyFont="1" applyFill="1" applyAlignment="1">
      <alignment horizontal="right"/>
    </xf>
    <xf numFmtId="0" fontId="25" fillId="10" borderId="0" xfId="0" applyNumberFormat="1" applyFont="1" applyFill="1" applyAlignment="1">
      <alignment horizontal="right" vertical="center"/>
    </xf>
    <xf numFmtId="0" fontId="30" fillId="10" borderId="0" xfId="0" applyNumberFormat="1" applyFont="1" applyFill="1" applyAlignment="1">
      <alignment vertical="center"/>
    </xf>
    <xf numFmtId="0" fontId="25" fillId="12" borderId="0" xfId="0" applyNumberFormat="1" applyFont="1" applyFill="1" applyAlignment="1">
      <alignment vertical="center" wrapText="1"/>
    </xf>
    <xf numFmtId="0" fontId="25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/>
    </xf>
    <xf numFmtId="0" fontId="31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 wrapText="1"/>
    </xf>
    <xf numFmtId="0" fontId="25" fillId="4" borderId="0" xfId="0" applyNumberFormat="1" applyFont="1" applyFill="1" applyAlignment="1">
      <alignment vertical="center"/>
    </xf>
    <xf numFmtId="0" fontId="23" fillId="0" borderId="0" xfId="0" applyNumberFormat="1" applyFont="1" applyAlignment="1">
      <alignment horizontal="center" vertical="center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16" fillId="27" borderId="0" xfId="0" applyNumberFormat="1" applyFont="1" applyFill="1" applyAlignment="1">
      <alignment vertical="center" wrapText="1"/>
    </xf>
    <xf numFmtId="49" fontId="16" fillId="0" borderId="0" xfId="0" applyNumberFormat="1" applyFont="1"/>
    <xf numFmtId="49" fontId="8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9" fillId="7" borderId="10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left" vertical="center" wrapText="1" inden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1" xfId="0" applyNumberFormat="1" applyFont="1" applyBorder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19" fillId="7" borderId="14" xfId="0" applyNumberFormat="1" applyFont="1" applyFill="1" applyBorder="1" applyAlignment="1">
      <alignment horizontal="left" vertical="center" indent="1"/>
    </xf>
    <xf numFmtId="49" fontId="8" fillId="0" borderId="1" xfId="0" applyNumberFormat="1" applyFont="1" applyBorder="1" applyAlignment="1">
      <alignment vertical="center"/>
    </xf>
    <xf numFmtId="49" fontId="8" fillId="0" borderId="0" xfId="0" applyNumberFormat="1" applyFont="1" applyAlignment="1">
      <alignment vertical="top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25" fillId="11" borderId="11" xfId="0" applyNumberFormat="1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4" borderId="3" xfId="0" applyNumberFormat="1" applyFont="1" applyFill="1" applyBorder="1" applyAlignment="1">
      <alignment horizontal="right" vertical="center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25" fillId="7" borderId="3" xfId="0" applyNumberFormat="1" applyFont="1" applyFill="1" applyBorder="1" applyAlignment="1">
      <alignment horizontal="right" vertical="center" wrapText="1" indent="1"/>
    </xf>
    <xf numFmtId="49" fontId="8" fillId="0" borderId="2" xfId="0" applyNumberFormat="1" applyFont="1" applyBorder="1" applyAlignment="1">
      <alignment vertical="top"/>
    </xf>
    <xf numFmtId="0" fontId="1" fillId="0" borderId="0" xfId="0" applyNumberFormat="1" applyFont="1"/>
    <xf numFmtId="0" fontId="0" fillId="8" borderId="0" xfId="0" applyNumberFormat="1" applyFont="1" applyFill="1"/>
    <xf numFmtId="165" fontId="0" fillId="0" borderId="0" xfId="0" applyNumberFormat="1" applyFont="1"/>
    <xf numFmtId="0" fontId="0" fillId="28" borderId="0" xfId="0" applyNumberFormat="1" applyFont="1" applyFill="1"/>
    <xf numFmtId="0" fontId="1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0" fontId="34" fillId="0" borderId="0" xfId="0" applyNumberFormat="1" applyFont="1"/>
    <xf numFmtId="165" fontId="1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/>
    <xf numFmtId="0" fontId="0" fillId="0" borderId="0" xfId="0" applyNumberFormat="1" applyFont="1"/>
    <xf numFmtId="0" fontId="7" fillId="11" borderId="3" xfId="0" applyNumberFormat="1" applyFont="1" applyFill="1" applyBorder="1" applyAlignment="1">
      <alignment horizontal="right" vertical="center" wrapText="1" indent="1"/>
    </xf>
    <xf numFmtId="0" fontId="7" fillId="11" borderId="10" xfId="0" applyNumberFormat="1" applyFont="1" applyFill="1" applyBorder="1" applyAlignment="1">
      <alignment horizontal="right" vertical="center" wrapText="1" indent="1"/>
    </xf>
    <xf numFmtId="0" fontId="7" fillId="11" borderId="2" xfId="0" applyNumberFormat="1" applyFont="1" applyFill="1" applyBorder="1" applyAlignment="1">
      <alignment horizontal="right" vertical="center" wrapText="1" indent="1"/>
    </xf>
    <xf numFmtId="0" fontId="7" fillId="11" borderId="0" xfId="0" applyNumberFormat="1" applyFont="1" applyFill="1" applyAlignment="1">
      <alignment horizontal="right" vertical="center" wrapText="1" indent="1"/>
    </xf>
    <xf numFmtId="0" fontId="11" fillId="0" borderId="0" xfId="0" applyNumberFormat="1" applyFont="1" applyAlignment="1">
      <alignment vertical="center" wrapText="1"/>
    </xf>
    <xf numFmtId="0" fontId="7" fillId="11" borderId="15" xfId="0" applyNumberFormat="1" applyFont="1" applyFill="1" applyBorder="1" applyAlignment="1">
      <alignment horizontal="right" vertical="center" wrapText="1" indent="1"/>
    </xf>
    <xf numFmtId="0" fontId="7" fillId="11" borderId="4" xfId="0" applyNumberFormat="1" applyFont="1" applyFill="1" applyBorder="1" applyAlignment="1">
      <alignment horizontal="right" vertical="center" wrapText="1" indent="1"/>
    </xf>
    <xf numFmtId="0" fontId="7" fillId="11" borderId="5" xfId="0" applyNumberFormat="1" applyFont="1" applyFill="1" applyBorder="1" applyAlignment="1">
      <alignment horizontal="right" vertical="center" wrapText="1" indent="1"/>
    </xf>
    <xf numFmtId="0" fontId="11" fillId="0" borderId="0" xfId="0" applyNumberFormat="1" applyFont="1" applyAlignment="1">
      <alignment vertical="top" wrapText="1"/>
    </xf>
    <xf numFmtId="0" fontId="8" fillId="0" borderId="0" xfId="0" applyNumberFormat="1" applyFont="1" applyAlignment="1">
      <alignment horizontal="left" vertical="center" wrapText="1"/>
    </xf>
    <xf numFmtId="0" fontId="7" fillId="8" borderId="11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horizontal="left" vertical="center" wrapText="1"/>
    </xf>
    <xf numFmtId="0" fontId="11" fillId="0" borderId="0" xfId="0" applyNumberFormat="1" applyFont="1" applyAlignment="1">
      <alignment horizontal="left" vertical="center" wrapTex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7" fillId="7" borderId="20" xfId="0" applyNumberFormat="1" applyFont="1" applyFill="1" applyBorder="1" applyAlignment="1">
      <alignment horizontal="center" vertical="center"/>
    </xf>
    <xf numFmtId="0" fontId="8" fillId="7" borderId="21" xfId="0" applyNumberFormat="1" applyFont="1" applyFill="1" applyBorder="1" applyAlignment="1">
      <alignment horizontal="right" vertical="center" wrapText="1" indent="1"/>
    </xf>
    <xf numFmtId="0" fontId="8" fillId="7" borderId="6" xfId="0" applyNumberFormat="1" applyFont="1" applyFill="1" applyBorder="1" applyAlignment="1">
      <alignment horizontal="right" vertical="center" wrapText="1" indent="1"/>
    </xf>
    <xf numFmtId="0" fontId="8" fillId="7" borderId="0" xfId="0" applyNumberFormat="1" applyFont="1" applyFill="1" applyAlignment="1">
      <alignment horizontal="right" vertical="center" wrapText="1" indent="1"/>
    </xf>
    <xf numFmtId="0" fontId="16" fillId="7" borderId="9" xfId="0" applyNumberFormat="1" applyFont="1" applyFill="1" applyBorder="1" applyAlignment="1">
      <alignment horizontal="right" vertical="center" wrapText="1" indent="1"/>
    </xf>
    <xf numFmtId="0" fontId="16" fillId="7" borderId="8" xfId="0" applyNumberFormat="1" applyFont="1" applyFill="1" applyBorder="1" applyAlignment="1">
      <alignment horizontal="right" vertical="center" wrapText="1" indent="1"/>
    </xf>
    <xf numFmtId="0" fontId="32" fillId="0" borderId="0" xfId="0" applyNumberFormat="1" applyFont="1" applyAlignment="1">
      <alignment horizontal="left" vertical="center" wrapText="1"/>
    </xf>
    <xf numFmtId="0" fontId="8" fillId="7" borderId="16" xfId="0" applyNumberFormat="1" applyFont="1" applyFill="1" applyBorder="1" applyAlignment="1">
      <alignment horizontal="right" vertical="center" wrapText="1" indent="1"/>
    </xf>
    <xf numFmtId="0" fontId="8" fillId="7" borderId="17" xfId="0" applyNumberFormat="1" applyFont="1" applyFill="1" applyBorder="1" applyAlignment="1">
      <alignment horizontal="right" vertical="center" wrapText="1" indent="1"/>
    </xf>
    <xf numFmtId="0" fontId="19" fillId="0" borderId="0" xfId="0" applyNumberFormat="1" applyFont="1" applyAlignment="1">
      <alignment horizontal="center" vertical="center" wrapText="1"/>
    </xf>
    <xf numFmtId="0" fontId="8" fillId="7" borderId="18" xfId="0" applyNumberFormat="1" applyFont="1" applyFill="1" applyBorder="1" applyAlignment="1">
      <alignment horizontal="right" vertical="center" wrapText="1" indent="1"/>
    </xf>
    <xf numFmtId="0" fontId="8" fillId="7" borderId="19" xfId="0" applyNumberFormat="1" applyFont="1" applyFill="1" applyBorder="1" applyAlignment="1">
      <alignment horizontal="right" vertical="center" wrapText="1" indent="1"/>
    </xf>
    <xf numFmtId="0" fontId="18" fillId="7" borderId="18" xfId="0" applyNumberFormat="1" applyFont="1" applyFill="1" applyBorder="1" applyAlignment="1">
      <alignment horizontal="right" vertical="center" wrapText="1" indent="1"/>
    </xf>
    <xf numFmtId="0" fontId="18" fillId="7" borderId="19" xfId="0" applyNumberFormat="1" applyFont="1" applyFill="1" applyBorder="1" applyAlignment="1">
      <alignment horizontal="right" vertical="center" wrapText="1" indent="1"/>
    </xf>
    <xf numFmtId="0" fontId="8" fillId="7" borderId="11" xfId="0" applyNumberFormat="1" applyFont="1" applyFill="1" applyBorder="1" applyAlignment="1">
      <alignment horizontal="center" vertical="center" wrapText="1"/>
    </xf>
    <xf numFmtId="0" fontId="15" fillId="0" borderId="0" xfId="0" applyNumberFormat="1" applyFont="1"/>
    <xf numFmtId="0" fontId="8" fillId="0" borderId="0" xfId="0" applyNumberFormat="1" applyFont="1"/>
    <xf numFmtId="0" fontId="20" fillId="0" borderId="0" xfId="0" applyNumberFormat="1" applyFont="1"/>
    <xf numFmtId="0" fontId="8" fillId="7" borderId="3" xfId="0" applyNumberFormat="1" applyFont="1" applyFill="1" applyBorder="1" applyAlignment="1">
      <alignment horizontal="center" vertical="center" wrapText="1"/>
    </xf>
    <xf numFmtId="0" fontId="8" fillId="7" borderId="2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0" xfId="0" applyNumberFormat="1" applyFont="1" applyFill="1" applyAlignment="1">
      <alignment horizontal="center" vertical="center" wrapText="1"/>
    </xf>
    <xf numFmtId="0" fontId="8" fillId="7" borderId="7" xfId="0" applyNumberFormat="1" applyFont="1" applyFill="1" applyBorder="1" applyAlignment="1">
      <alignment horizontal="center" vertical="center" wrapText="1"/>
    </xf>
    <xf numFmtId="0" fontId="8" fillId="7" borderId="10" xfId="0" applyNumberFormat="1" applyFont="1" applyFill="1" applyBorder="1" applyAlignment="1">
      <alignment horizontal="center" vertical="center" wrapText="1"/>
    </xf>
    <xf numFmtId="0" fontId="8" fillId="7" borderId="13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7" borderId="12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center" vertical="top" wrapText="1"/>
    </xf>
    <xf numFmtId="49" fontId="8" fillId="0" borderId="3" xfId="0" applyNumberFormat="1" applyFont="1" applyBorder="1" applyAlignment="1">
      <alignment vertical="top"/>
    </xf>
    <xf numFmtId="0" fontId="8" fillId="5" borderId="2" xfId="0" applyNumberFormat="1" applyFont="1" applyFill="1" applyBorder="1" applyAlignment="1">
      <alignment horizontal="center" vertical="top" wrapText="1"/>
    </xf>
    <xf numFmtId="0" fontId="8" fillId="5" borderId="3" xfId="0" applyNumberFormat="1" applyFont="1" applyFill="1" applyBorder="1" applyAlignment="1">
      <alignment horizontal="left" vertical="top" wrapText="1" indent="1"/>
    </xf>
    <xf numFmtId="0" fontId="8" fillId="5" borderId="2" xfId="0" applyNumberFormat="1" applyFont="1" applyFill="1" applyBorder="1" applyAlignment="1">
      <alignment horizontal="left" vertical="top" wrapText="1" indent="1"/>
    </xf>
    <xf numFmtId="0" fontId="8" fillId="5" borderId="7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25" borderId="11" xfId="0" applyNumberFormat="1" applyFont="1" applyFill="1" applyBorder="1" applyAlignment="1">
      <alignment horizontal="center" vertical="center" wrapText="1"/>
    </xf>
    <xf numFmtId="0" fontId="25" fillId="11" borderId="11" xfId="0" applyNumberFormat="1" applyFont="1" applyFill="1" applyBorder="1" applyAlignment="1">
      <alignment horizontal="center" vertical="center" wrapText="1"/>
    </xf>
    <xf numFmtId="0" fontId="25" fillId="7" borderId="11" xfId="0" applyNumberFormat="1" applyFont="1" applyFill="1" applyBorder="1" applyAlignment="1">
      <alignment horizontal="center" vertical="center" textRotation="90" wrapText="1"/>
    </xf>
    <xf numFmtId="0" fontId="25" fillId="23" borderId="11" xfId="0" applyNumberFormat="1" applyFont="1" applyFill="1" applyBorder="1" applyAlignment="1">
      <alignment horizontal="center" vertical="center" wrapText="1"/>
    </xf>
    <xf numFmtId="0" fontId="24" fillId="21" borderId="11" xfId="0" applyNumberFormat="1" applyFont="1" applyFill="1" applyBorder="1" applyAlignment="1">
      <alignment horizontal="center" vertical="center" wrapText="1"/>
    </xf>
    <xf numFmtId="0" fontId="25" fillId="16" borderId="11" xfId="0" applyNumberFormat="1" applyFont="1" applyFill="1" applyBorder="1" applyAlignment="1">
      <alignment horizontal="center" vertical="center" wrapText="1"/>
    </xf>
    <xf numFmtId="0" fontId="25" fillId="24" borderId="11" xfId="0" applyNumberFormat="1" applyFont="1" applyFill="1" applyBorder="1" applyAlignment="1">
      <alignment horizontal="center" vertical="center" wrapText="1"/>
    </xf>
    <xf numFmtId="0" fontId="25" fillId="19" borderId="11" xfId="0" applyNumberFormat="1" applyFont="1" applyFill="1" applyBorder="1" applyAlignment="1">
      <alignment horizontal="center" vertical="center" wrapText="1"/>
    </xf>
    <xf numFmtId="0" fontId="24" fillId="20" borderId="11" xfId="0" applyNumberFormat="1" applyFont="1" applyFill="1" applyBorder="1" applyAlignment="1">
      <alignment horizontal="center" vertical="center" wrapText="1"/>
    </xf>
    <xf numFmtId="0" fontId="24" fillId="17" borderId="11" xfId="0" applyNumberFormat="1" applyFont="1" applyFill="1" applyBorder="1" applyAlignment="1">
      <alignment horizontal="center" vertical="center" wrapText="1"/>
    </xf>
    <xf numFmtId="0" fontId="24" fillId="22" borderId="11" xfId="0" applyNumberFormat="1" applyFont="1" applyFill="1" applyBorder="1" applyAlignment="1">
      <alignment horizontal="center" vertical="center" wrapText="1"/>
    </xf>
    <xf numFmtId="0" fontId="25" fillId="13" borderId="11" xfId="0" applyNumberFormat="1" applyFont="1" applyFill="1" applyBorder="1" applyAlignment="1">
      <alignment horizontal="center" vertical="center" wrapText="1"/>
    </xf>
    <xf numFmtId="0" fontId="24" fillId="14" borderId="11" xfId="0" applyNumberFormat="1" applyFont="1" applyFill="1" applyBorder="1" applyAlignment="1">
      <alignment horizontal="center" vertical="center" wrapText="1"/>
    </xf>
    <xf numFmtId="0" fontId="25" fillId="15" borderId="11" xfId="0" applyNumberFormat="1" applyFont="1" applyFill="1" applyBorder="1" applyAlignment="1">
      <alignment horizontal="center" vertical="center" wrapText="1"/>
    </xf>
    <xf numFmtId="0" fontId="25" fillId="8" borderId="11" xfId="0" applyNumberFormat="1" applyFont="1" applyFill="1" applyBorder="1" applyAlignment="1">
      <alignment horizontal="center" vertical="center" wrapText="1"/>
    </xf>
    <xf numFmtId="0" fontId="25" fillId="2" borderId="11" xfId="0" applyNumberFormat="1" applyFont="1" applyFill="1" applyBorder="1" applyAlignment="1">
      <alignment horizontal="center" vertical="center" wrapText="1"/>
    </xf>
    <xf numFmtId="0" fontId="24" fillId="18" borderId="11" xfId="0" applyNumberFormat="1" applyFont="1" applyFill="1" applyBorder="1" applyAlignment="1">
      <alignment horizontal="center" vertical="center" wrapText="1"/>
    </xf>
    <xf numFmtId="0" fontId="25" fillId="0" borderId="3" xfId="0" applyNumberFormat="1" applyFont="1" applyBorder="1" applyAlignment="1">
      <alignment horizontal="right" vertical="center" wrapText="1" indent="1"/>
    </xf>
    <xf numFmtId="0" fontId="25" fillId="0" borderId="1" xfId="0" applyNumberFormat="1" applyFont="1" applyBorder="1" applyAlignment="1">
      <alignment horizontal="right" vertical="center" wrapText="1" indent="1"/>
    </xf>
    <xf numFmtId="0" fontId="25" fillId="0" borderId="10" xfId="0" applyNumberFormat="1" applyFont="1" applyBorder="1" applyAlignment="1">
      <alignment horizontal="right" vertical="center" wrapText="1" indent="1"/>
    </xf>
    <xf numFmtId="0" fontId="25" fillId="0" borderId="2" xfId="0" applyNumberFormat="1" applyFont="1" applyBorder="1" applyAlignment="1">
      <alignment horizontal="right" vertical="center" wrapText="1" indent="1"/>
    </xf>
    <xf numFmtId="0" fontId="25" fillId="0" borderId="0" xfId="0" applyNumberFormat="1" applyFont="1" applyAlignment="1">
      <alignment horizontal="right" vertical="center" wrapText="1" indent="1"/>
    </xf>
    <xf numFmtId="49" fontId="25" fillId="0" borderId="3" xfId="0" applyNumberFormat="1" applyFont="1" applyBorder="1" applyAlignment="1">
      <alignment horizontal="right" vertical="top" wrapText="1" indent="1"/>
    </xf>
    <xf numFmtId="49" fontId="25" fillId="0" borderId="10" xfId="0" applyNumberFormat="1" applyFont="1" applyBorder="1" applyAlignment="1">
      <alignment horizontal="right" vertical="top" wrapText="1" indent="1"/>
    </xf>
    <xf numFmtId="49" fontId="25" fillId="0" borderId="2" xfId="0" applyNumberFormat="1" applyFont="1" applyBorder="1" applyAlignment="1">
      <alignment horizontal="right" vertical="top" wrapText="1" indent="1"/>
    </xf>
    <xf numFmtId="49" fontId="25" fillId="0" borderId="15" xfId="0" applyNumberFormat="1" applyFont="1" applyBorder="1" applyAlignment="1">
      <alignment horizontal="right" vertical="top" wrapText="1" indent="1"/>
    </xf>
    <xf numFmtId="49" fontId="25" fillId="0" borderId="0" xfId="0" applyNumberFormat="1" applyFont="1" applyAlignment="1">
      <alignment horizontal="right" vertical="top" wrapText="1" indent="1"/>
    </xf>
    <xf numFmtId="49" fontId="25" fillId="0" borderId="1" xfId="0" applyNumberFormat="1" applyFont="1" applyBorder="1" applyAlignment="1">
      <alignment horizontal="right" vertical="top" wrapText="1" indent="1"/>
    </xf>
    <xf numFmtId="49" fontId="8" fillId="0" borderId="7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19" fillId="5" borderId="3" xfId="0" applyNumberFormat="1" applyFont="1" applyFill="1" applyBorder="1" applyAlignment="1">
      <alignment horizontal="right" vertical="center" wrapText="1" indent="1"/>
    </xf>
    <xf numFmtId="49" fontId="19" fillId="5" borderId="1" xfId="0" applyNumberFormat="1" applyFont="1" applyFill="1" applyBorder="1" applyAlignment="1">
      <alignment horizontal="right" vertical="center" wrapText="1" indent="1"/>
    </xf>
    <xf numFmtId="0" fontId="33" fillId="0" borderId="3" xfId="0" applyNumberFormat="1" applyFont="1" applyBorder="1" applyAlignment="1">
      <alignment horizontal="right" vertical="center" wrapText="1" indent="1"/>
    </xf>
    <xf numFmtId="0" fontId="33" fillId="0" borderId="1" xfId="0" applyNumberFormat="1" applyFont="1" applyBorder="1" applyAlignment="1">
      <alignment horizontal="right" vertical="center" wrapText="1" indent="1"/>
    </xf>
    <xf numFmtId="0" fontId="33" fillId="0" borderId="10" xfId="0" applyNumberFormat="1" applyFont="1" applyBorder="1" applyAlignment="1">
      <alignment horizontal="right" vertical="center" wrapText="1" indent="1"/>
    </xf>
    <xf numFmtId="0" fontId="33" fillId="0" borderId="2" xfId="0" applyNumberFormat="1" applyFont="1" applyBorder="1" applyAlignment="1">
      <alignment horizontal="right" vertical="center" wrapText="1" indent="1"/>
    </xf>
    <xf numFmtId="0" fontId="33" fillId="0" borderId="0" xfId="0" applyNumberFormat="1" applyFont="1" applyAlignment="1">
      <alignment horizontal="right" vertical="center" wrapText="1" indent="1"/>
    </xf>
    <xf numFmtId="0" fontId="25" fillId="0" borderId="7" xfId="0" applyNumberFormat="1" applyFont="1" applyBorder="1" applyAlignment="1">
      <alignment horizontal="right" vertical="center" wrapText="1" indent="1"/>
    </xf>
    <xf numFmtId="0" fontId="25" fillId="0" borderId="13" xfId="0" applyNumberFormat="1" applyFont="1" applyBorder="1" applyAlignment="1">
      <alignment horizontal="right" vertical="center" wrapText="1" indent="1"/>
    </xf>
    <xf numFmtId="49" fontId="25" fillId="0" borderId="4" xfId="0" applyNumberFormat="1" applyFont="1" applyBorder="1" applyAlignment="1">
      <alignment horizontal="right" vertical="top" wrapText="1" indent="1"/>
    </xf>
    <xf numFmtId="49" fontId="25" fillId="0" borderId="22" xfId="0" applyNumberFormat="1" applyFont="1" applyBorder="1" applyAlignment="1">
      <alignment horizontal="right" vertical="top" wrapText="1" indent="1"/>
    </xf>
    <xf numFmtId="49" fontId="25" fillId="0" borderId="12" xfId="0" applyNumberFormat="1" applyFont="1" applyBorder="1" applyAlignment="1">
      <alignment horizontal="right" vertical="top" wrapText="1" indent="1"/>
    </xf>
    <xf numFmtId="49" fontId="25" fillId="0" borderId="20" xfId="0" applyNumberFormat="1" applyFont="1" applyBorder="1" applyAlignment="1">
      <alignment horizontal="right" vertical="top" wrapText="1" indent="1"/>
    </xf>
    <xf numFmtId="49" fontId="25" fillId="0" borderId="14" xfId="0" applyNumberFormat="1" applyFont="1" applyBorder="1" applyAlignment="1">
      <alignment horizontal="right" vertical="top" wrapText="1" indent="1"/>
    </xf>
    <xf numFmtId="49" fontId="25" fillId="0" borderId="7" xfId="0" applyNumberFormat="1" applyFont="1" applyBorder="1" applyAlignment="1">
      <alignment horizontal="right" vertical="top" wrapText="1" indent="1"/>
    </xf>
    <xf numFmtId="49" fontId="25" fillId="0" borderId="13" xfId="0" applyNumberFormat="1" applyFont="1" applyBorder="1" applyAlignment="1">
      <alignment horizontal="right" vertical="top" wrapText="1" indent="1"/>
    </xf>
    <xf numFmtId="0" fontId="25" fillId="0" borderId="11" xfId="0" applyNumberFormat="1" applyFont="1" applyBorder="1" applyAlignment="1">
      <alignment horizontal="center" vertical="center" wrapText="1"/>
    </xf>
    <xf numFmtId="0" fontId="8" fillId="4" borderId="3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25" fillId="0" borderId="11" xfId="0" applyNumberFormat="1" applyFont="1" applyBorder="1" applyAlignment="1">
      <alignment vertical="top"/>
    </xf>
    <xf numFmtId="0" fontId="25" fillId="0" borderId="11" xfId="0" applyNumberFormat="1" applyFont="1" applyBorder="1" applyAlignment="1">
      <alignment horizontal="center" vertical="center" textRotation="90" wrapText="1"/>
    </xf>
    <xf numFmtId="49" fontId="16" fillId="26" borderId="0" xfId="0" applyNumberFormat="1" applyFont="1" applyFill="1" applyAlignment="1">
      <alignment horizontal="center" vertical="top"/>
    </xf>
    <xf numFmtId="49" fontId="25" fillId="0" borderId="10" xfId="0" applyNumberFormat="1" applyFont="1" applyBorder="1" applyAlignment="1">
      <alignment horizontal="right" vertical="top" indent="1"/>
    </xf>
    <xf numFmtId="49" fontId="25" fillId="0" borderId="15" xfId="0" applyNumberFormat="1" applyFont="1" applyBorder="1" applyAlignment="1">
      <alignment horizontal="right" vertical="top" indent="1"/>
    </xf>
    <xf numFmtId="49" fontId="25" fillId="0" borderId="0" xfId="0" applyNumberFormat="1" applyFont="1" applyAlignment="1">
      <alignment horizontal="right" vertical="top" indent="1"/>
    </xf>
    <xf numFmtId="49" fontId="25" fillId="0" borderId="7" xfId="0" applyNumberFormat="1" applyFont="1" applyBorder="1" applyAlignment="1">
      <alignment horizontal="right" vertical="top" indent="1"/>
    </xf>
    <xf numFmtId="49" fontId="25" fillId="0" borderId="13" xfId="0" applyNumberFormat="1" applyFont="1" applyBorder="1" applyAlignment="1">
      <alignment horizontal="right" vertical="top" indent="1"/>
    </xf>
    <xf numFmtId="49" fontId="25" fillId="0" borderId="2" xfId="0" applyNumberFormat="1" applyFont="1" applyBorder="1" applyAlignment="1">
      <alignment horizontal="right" vertical="top" indent="1"/>
    </xf>
    <xf numFmtId="49" fontId="25" fillId="0" borderId="3" xfId="0" applyNumberFormat="1" applyFont="1" applyBorder="1" applyAlignment="1">
      <alignment horizontal="right" vertical="top" indent="1"/>
    </xf>
    <xf numFmtId="49" fontId="25" fillId="0" borderId="1" xfId="0" applyNumberFormat="1" applyFont="1" applyBorder="1" applyAlignment="1">
      <alignment horizontal="right" vertical="top" indent="1"/>
    </xf>
    <xf numFmtId="0" fontId="8" fillId="5" borderId="7" xfId="0" applyNumberFormat="1" applyFont="1" applyFill="1" applyBorder="1" applyAlignment="1">
      <alignment horizontal="left" vertical="top" wrapText="1" inden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49" fontId="27" fillId="0" borderId="2" xfId="0" applyNumberFormat="1" applyFont="1" applyBorder="1" applyAlignment="1">
      <alignment horizontal="center" vertical="top" wrapText="1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6" borderId="2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7" xfId="0" applyNumberFormat="1" applyFont="1" applyFill="1" applyBorder="1" applyAlignment="1">
      <alignment horizontal="left" vertical="center" wrapText="1" indent="1"/>
    </xf>
    <xf numFmtId="0" fontId="25" fillId="8" borderId="13" xfId="0" applyNumberFormat="1" applyFont="1" applyFill="1" applyBorder="1" applyAlignment="1">
      <alignment horizontal="left" vertical="center" wrapText="1" indent="1"/>
    </xf>
    <xf numFmtId="0" fontId="25" fillId="8" borderId="2" xfId="0" applyNumberFormat="1" applyFont="1" applyFill="1" applyBorder="1" applyAlignment="1">
      <alignment horizontal="left" vertical="center" wrapText="1" indent="1"/>
    </xf>
    <xf numFmtId="49" fontId="16" fillId="26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28575</xdr:rowOff>
    </xdr:from>
    <xdr:to>
      <xdr:col>24</xdr:col>
      <xdr:colOff>285750</xdr:colOff>
      <xdr:row>2</xdr:row>
      <xdr:rowOff>164878</xdr:rowOff>
    </xdr:to>
    <xdr:pic>
      <xdr:nvPicPr>
        <xdr:cNvPr id="2" name="REGION_SELECTOR" descr="preload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2</xdr:row>
      <xdr:rowOff>0</xdr:rowOff>
    </xdr:from>
    <xdr:to>
      <xdr:col>4</xdr:col>
      <xdr:colOff>396812</xdr:colOff>
      <xdr:row>3</xdr:row>
      <xdr:rowOff>201930</xdr:rowOff>
    </xdr:to>
    <xdr:pic>
      <xdr:nvPicPr>
        <xdr:cNvPr id="2" name="UPDATE_VLD_DIC_DATA" descr="preload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21146</xdr:colOff>
      <xdr:row>12</xdr:row>
      <xdr:rowOff>21146</xdr:rowOff>
    </xdr:from>
    <xdr:to>
      <xdr:col>4</xdr:col>
      <xdr:colOff>418052</xdr:colOff>
      <xdr:row>12</xdr:row>
      <xdr:rowOff>414909</xdr:rowOff>
    </xdr:to>
    <xdr:pic>
      <xdr:nvPicPr>
        <xdr:cNvPr id="3" name="UPDATE_RST_ORG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201073</xdr:colOff>
      <xdr:row>1</xdr:row>
      <xdr:rowOff>0</xdr:rowOff>
    </xdr:from>
    <xdr:to>
      <xdr:col>5</xdr:col>
      <xdr:colOff>353663</xdr:colOff>
      <xdr:row>4</xdr:row>
      <xdr:rowOff>78486</xdr:rowOff>
    </xdr:to>
    <xdr:pic>
      <xdr:nvPicPr>
        <xdr:cNvPr id="2" name="UPDATE_RST_MO" descr="update_mo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381000</xdr:colOff>
      <xdr:row>1</xdr:row>
      <xdr:rowOff>0</xdr:rowOff>
    </xdr:from>
    <xdr:to>
      <xdr:col>10</xdr:col>
      <xdr:colOff>344234</xdr:colOff>
      <xdr:row>4</xdr:row>
      <xdr:rowOff>78486</xdr:rowOff>
    </xdr:to>
    <xdr:pic>
      <xdr:nvPicPr>
        <xdr:cNvPr id="3" name="UPDATE_PLAN1X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169355</xdr:colOff>
      <xdr:row>4</xdr:row>
      <xdr:rowOff>83629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173545</xdr:colOff>
      <xdr:row>4</xdr:row>
      <xdr:rowOff>84677</xdr:rowOff>
    </xdr:to>
    <xdr:pic>
      <xdr:nvPicPr>
        <xdr:cNvPr id="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</xdr:row>
      <xdr:rowOff>83629</xdr:rowOff>
    </xdr:to>
    <xdr:pic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173545</xdr:colOff>
      <xdr:row>4</xdr:row>
      <xdr:rowOff>84677</xdr:rowOff>
    </xdr:to>
    <xdr:pic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201073</xdr:colOff>
      <xdr:row>1</xdr:row>
      <xdr:rowOff>0</xdr:rowOff>
    </xdr:from>
    <xdr:to>
      <xdr:col>10</xdr:col>
      <xdr:colOff>158782</xdr:colOff>
      <xdr:row>4</xdr:row>
      <xdr:rowOff>74105</xdr:rowOff>
    </xdr:to>
    <xdr:pic>
      <xdr:nvPicPr>
        <xdr:cNvPr id="4" name="UPDATE_RST_SRC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49</xdr:row>
      <xdr:rowOff>122777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49</xdr:row>
      <xdr:rowOff>104775</xdr:rowOff>
    </xdr:to>
    <xdr:pic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12</xdr:row>
      <xdr:rowOff>85725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211646</xdr:colOff>
      <xdr:row>1</xdr:row>
      <xdr:rowOff>0</xdr:rowOff>
    </xdr:from>
    <xdr:to>
      <xdr:col>10</xdr:col>
      <xdr:colOff>169355</xdr:colOff>
      <xdr:row>12</xdr:row>
      <xdr:rowOff>63532</xdr:rowOff>
    </xdr:to>
    <xdr:pic>
      <xdr:nvPicPr>
        <xdr:cNvPr id="3" name="UPDATE_WTQX_SDM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12</xdr:row>
      <xdr:rowOff>73057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"/>
  <sheetViews>
    <sheetView showGridLines="0" workbookViewId="0"/>
  </sheetViews>
  <sheetFormatPr defaultRowHeight="10.5" customHeight="1"/>
  <cols>
    <col min="1" max="1" width="2.7109375" style="350" customWidth="1"/>
    <col min="2" max="3" width="9.7109375" style="350" customWidth="1"/>
    <col min="4" max="4" width="4.28515625" style="350" customWidth="1"/>
    <col min="5" max="6" width="4.42578125" style="350" customWidth="1"/>
    <col min="7" max="7" width="4.5703125" style="350" customWidth="1"/>
    <col min="8" max="25" width="4.42578125" style="350" customWidth="1"/>
    <col min="26" max="26" width="2.7109375" style="350" customWidth="1"/>
    <col min="27" max="29" width="9.140625" style="350"/>
  </cols>
  <sheetData>
    <row r="1" spans="1:29" ht="12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15" customHeight="1">
      <c r="A2" s="3"/>
      <c r="B2" s="399" t="s">
        <v>1</v>
      </c>
      <c r="C2" s="399"/>
      <c r="D2" s="399"/>
      <c r="E2" s="399"/>
      <c r="F2" s="399"/>
      <c r="G2" s="399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6"/>
      <c r="X2" s="6"/>
      <c r="Y2" s="3"/>
      <c r="Z2" s="3"/>
      <c r="AA2" s="4"/>
      <c r="AB2" s="3"/>
      <c r="AC2" s="3"/>
    </row>
    <row r="3" spans="1:29" ht="15" customHeight="1">
      <c r="A3" s="3"/>
      <c r="B3" s="399" t="s">
        <v>2</v>
      </c>
      <c r="C3" s="399"/>
      <c r="D3" s="399"/>
      <c r="E3" s="399"/>
      <c r="F3" s="399"/>
      <c r="G3" s="399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6"/>
      <c r="V3" s="7"/>
      <c r="W3" s="7"/>
      <c r="X3" s="7"/>
      <c r="Y3" s="7"/>
      <c r="Z3" s="3"/>
      <c r="AA3" s="4"/>
      <c r="AB3" s="3"/>
      <c r="AC3" s="3"/>
    </row>
    <row r="4" spans="1:29" ht="6" customHeight="1">
      <c r="A4" s="3"/>
      <c r="B4" s="11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3"/>
      <c r="AA4" s="4"/>
      <c r="AB4" s="3"/>
      <c r="AC4" s="3"/>
    </row>
    <row r="5" spans="1:29" ht="24" customHeight="1">
      <c r="A5" s="10"/>
      <c r="B5" s="400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12 месяцев 2022 года</v>
      </c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10"/>
      <c r="AA5" s="4"/>
      <c r="AB5" s="9"/>
      <c r="AC5" s="9"/>
    </row>
    <row r="6" spans="1:29" ht="6" customHeight="1">
      <c r="A6" s="12"/>
      <c r="B6" s="392" t="s">
        <v>3</v>
      </c>
      <c r="C6" s="395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8"/>
      <c r="Z6" s="16"/>
      <c r="AA6" s="3"/>
      <c r="AB6" s="3"/>
      <c r="AC6" s="3"/>
    </row>
    <row r="7" spans="1:29" ht="21" customHeight="1">
      <c r="A7" s="12"/>
      <c r="B7" s="392"/>
      <c r="C7" s="395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9"/>
      <c r="P7" s="14"/>
      <c r="Q7" s="14"/>
      <c r="R7" s="14"/>
      <c r="S7" s="14"/>
      <c r="T7" s="14"/>
      <c r="U7" s="14"/>
      <c r="V7" s="14"/>
      <c r="W7" s="14"/>
      <c r="X7" s="14"/>
      <c r="Y7" s="18"/>
      <c r="Z7" s="16"/>
      <c r="AA7" s="3"/>
      <c r="AB7" s="3"/>
      <c r="AC7" s="3"/>
    </row>
    <row r="8" spans="1:29" ht="15" customHeight="1">
      <c r="A8" s="12"/>
      <c r="B8" s="392"/>
      <c r="C8" s="395"/>
      <c r="D8" s="22"/>
      <c r="E8" s="23" t="s">
        <v>4</v>
      </c>
      <c r="F8" s="401" t="s">
        <v>5</v>
      </c>
      <c r="G8" s="394"/>
      <c r="H8" s="394"/>
      <c r="I8" s="394"/>
      <c r="J8" s="394"/>
      <c r="K8" s="394"/>
      <c r="L8" s="394"/>
      <c r="M8" s="394"/>
      <c r="N8" s="22"/>
      <c r="O8" s="24" t="s">
        <v>4</v>
      </c>
      <c r="P8" s="402" t="s">
        <v>6</v>
      </c>
      <c r="Q8" s="403"/>
      <c r="R8" s="403"/>
      <c r="S8" s="403"/>
      <c r="T8" s="403"/>
      <c r="U8" s="403"/>
      <c r="V8" s="403"/>
      <c r="W8" s="403"/>
      <c r="X8" s="403"/>
      <c r="Y8" s="18"/>
      <c r="Z8" s="16"/>
      <c r="AA8" s="3"/>
      <c r="AB8" s="3"/>
      <c r="AC8" s="3"/>
    </row>
    <row r="9" spans="1:29" ht="15" customHeight="1">
      <c r="A9" s="12"/>
      <c r="B9" s="392"/>
      <c r="C9" s="395"/>
      <c r="D9" s="22"/>
      <c r="E9" s="25" t="s">
        <v>4</v>
      </c>
      <c r="F9" s="401" t="s">
        <v>7</v>
      </c>
      <c r="G9" s="394"/>
      <c r="H9" s="394"/>
      <c r="I9" s="394"/>
      <c r="J9" s="394"/>
      <c r="K9" s="394"/>
      <c r="L9" s="394"/>
      <c r="M9" s="394"/>
      <c r="N9" s="22"/>
      <c r="O9" s="26" t="s">
        <v>4</v>
      </c>
      <c r="P9" s="402" t="s">
        <v>8</v>
      </c>
      <c r="Q9" s="403"/>
      <c r="R9" s="403"/>
      <c r="S9" s="403"/>
      <c r="T9" s="403"/>
      <c r="U9" s="403"/>
      <c r="V9" s="403"/>
      <c r="W9" s="403"/>
      <c r="X9" s="403"/>
      <c r="Y9" s="18"/>
      <c r="Z9" s="16"/>
      <c r="AA9" s="3"/>
      <c r="AB9" s="3"/>
      <c r="AC9" s="3"/>
    </row>
    <row r="10" spans="1:29" ht="21" customHeight="1">
      <c r="A10" s="12"/>
      <c r="B10" s="392"/>
      <c r="C10" s="393"/>
      <c r="D10" s="17"/>
      <c r="E10" s="15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4"/>
      <c r="Q10" s="14"/>
      <c r="R10" s="14"/>
      <c r="S10" s="14"/>
      <c r="T10" s="14"/>
      <c r="U10" s="14"/>
      <c r="V10" s="14"/>
      <c r="W10" s="14"/>
      <c r="X10" s="14"/>
      <c r="Y10" s="18"/>
      <c r="Z10" s="16"/>
      <c r="AA10" s="3"/>
      <c r="AB10" s="3"/>
      <c r="AC10" s="3"/>
    </row>
    <row r="11" spans="1:29" ht="6" customHeight="1">
      <c r="A11" s="12"/>
      <c r="B11" s="390" t="s">
        <v>9</v>
      </c>
      <c r="C11" s="391"/>
      <c r="D11" s="22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18"/>
      <c r="Z11" s="16"/>
      <c r="AA11" s="3"/>
      <c r="AB11" s="3"/>
      <c r="AC11" s="3"/>
    </row>
    <row r="12" spans="1:29" ht="72" customHeight="1">
      <c r="A12" s="12"/>
      <c r="B12" s="392"/>
      <c r="C12" s="393"/>
      <c r="D12" s="21"/>
      <c r="E12" s="394" t="s">
        <v>10</v>
      </c>
      <c r="F12" s="394"/>
      <c r="G12" s="394"/>
      <c r="H12" s="394"/>
      <c r="I12" s="394"/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18"/>
      <c r="Z12" s="16"/>
      <c r="AA12" s="3"/>
      <c r="AB12" s="3"/>
      <c r="AC12" s="3"/>
    </row>
    <row r="13" spans="1:29" ht="6" customHeight="1">
      <c r="A13" s="12"/>
      <c r="B13" s="390" t="s">
        <v>11</v>
      </c>
      <c r="C13" s="391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18"/>
      <c r="Z13" s="16"/>
      <c r="AA13" s="3"/>
      <c r="AB13" s="3"/>
      <c r="AC13" s="3"/>
    </row>
    <row r="14" spans="1:29" ht="66" customHeight="1">
      <c r="A14" s="12"/>
      <c r="B14" s="392"/>
      <c r="C14" s="395"/>
      <c r="D14" s="22"/>
      <c r="E14" s="398" t="s">
        <v>12</v>
      </c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18"/>
      <c r="Z14" s="16"/>
      <c r="AA14" s="3"/>
      <c r="AB14" s="3"/>
      <c r="AC14" s="3"/>
    </row>
    <row r="15" spans="1:29" ht="6" customHeight="1">
      <c r="A15" s="12"/>
      <c r="B15" s="396"/>
      <c r="C15" s="397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9"/>
      <c r="Z15" s="16"/>
      <c r="AA15" s="4"/>
      <c r="AB15" s="3"/>
      <c r="AC15" s="3"/>
    </row>
  </sheetData>
  <sheetProtection formatColumns="0" formatRows="0" insertRows="0" deleteColumns="0" deleteRows="0" sort="0" autoFilter="0"/>
  <mergeCells count="12">
    <mergeCell ref="B11:C12"/>
    <mergeCell ref="E12:X12"/>
    <mergeCell ref="B13:C15"/>
    <mergeCell ref="E14:X14"/>
    <mergeCell ref="B2:G2"/>
    <mergeCell ref="B3:G3"/>
    <mergeCell ref="B5:Y5"/>
    <mergeCell ref="B6:C10"/>
    <mergeCell ref="F8:M8"/>
    <mergeCell ref="P8:X8"/>
    <mergeCell ref="F9:M9"/>
    <mergeCell ref="P9:X9"/>
  </mergeCell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showGridLines="0" topLeftCell="D2" zoomScale="90" workbookViewId="0">
      <selection activeCell="H33" sqref="H33:H36"/>
    </sheetView>
  </sheetViews>
  <sheetFormatPr defaultRowHeight="10.5" customHeight="1"/>
  <cols>
    <col min="1" max="3" width="9.140625" style="350" hidden="1"/>
    <col min="4" max="4" width="2.7109375" style="350" customWidth="1"/>
    <col min="5" max="5" width="19.7109375" style="350" customWidth="1"/>
    <col min="6" max="6" width="22.7109375" style="350" customWidth="1"/>
    <col min="7" max="7" width="0.140625" style="350" customWidth="1"/>
    <col min="8" max="8" width="74.7109375" style="350" customWidth="1"/>
    <col min="9" max="15" width="2.7109375" style="350" customWidth="1"/>
    <col min="16" max="16" width="12.5703125" style="350" hidden="1" customWidth="1"/>
  </cols>
  <sheetData>
    <row r="1" spans="1:16" ht="11.25" hidden="1" customHeight="1">
      <c r="A1" s="30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3" customHeight="1">
      <c r="A2" s="3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5" customHeight="1">
      <c r="A3" s="9"/>
      <c r="B3" s="9"/>
      <c r="C3" s="9"/>
      <c r="D3" s="9"/>
      <c r="E3" s="31" t="s">
        <v>13</v>
      </c>
      <c r="F3" s="32"/>
      <c r="G3" s="32"/>
      <c r="H3" s="32"/>
      <c r="I3" s="9"/>
      <c r="J3" s="9"/>
      <c r="K3" s="9"/>
      <c r="L3" s="9"/>
      <c r="M3" s="9"/>
      <c r="N3" s="9"/>
      <c r="O3" s="9"/>
      <c r="P3" s="9"/>
    </row>
    <row r="4" spans="1:16" ht="18" customHeight="1">
      <c r="A4" s="30"/>
      <c r="B4" s="9"/>
      <c r="C4" s="9"/>
      <c r="D4" s="9"/>
      <c r="E4" s="406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12 месяцев 2022 года</v>
      </c>
      <c r="F4" s="406"/>
      <c r="G4" s="406"/>
      <c r="H4" s="406"/>
      <c r="I4" s="33"/>
      <c r="J4" s="9"/>
      <c r="K4" s="9"/>
      <c r="L4" s="9"/>
      <c r="M4" s="9"/>
      <c r="N4" s="9"/>
      <c r="O4" s="9"/>
      <c r="P4" s="9"/>
    </row>
    <row r="5" spans="1:16" ht="9" customHeight="1">
      <c r="A5" s="30"/>
      <c r="B5" s="9"/>
      <c r="C5" s="9"/>
      <c r="D5" s="9"/>
      <c r="E5" s="36"/>
      <c r="F5" s="35"/>
      <c r="G5" s="35"/>
      <c r="H5" s="35"/>
      <c r="I5" s="9"/>
      <c r="J5" s="9"/>
      <c r="K5" s="9"/>
      <c r="L5" s="9"/>
      <c r="M5" s="9"/>
      <c r="N5" s="9"/>
      <c r="O5" s="9"/>
      <c r="P5" s="32"/>
    </row>
    <row r="6" spans="1:16" ht="24" customHeight="1">
      <c r="A6" s="30"/>
      <c r="B6" s="9"/>
      <c r="C6" s="9"/>
      <c r="D6" s="32"/>
      <c r="E6" s="404" t="s">
        <v>14</v>
      </c>
      <c r="F6" s="405"/>
      <c r="G6" s="37"/>
      <c r="H6" s="40" t="s">
        <v>15</v>
      </c>
      <c r="I6" s="39"/>
      <c r="J6" s="9"/>
      <c r="K6" s="9"/>
      <c r="L6" s="9"/>
      <c r="M6" s="9"/>
      <c r="N6" s="9"/>
      <c r="O6" s="32"/>
      <c r="P6" s="41" t="s">
        <v>16</v>
      </c>
    </row>
    <row r="7" spans="1:16" ht="9" customHeight="1">
      <c r="A7" s="30"/>
      <c r="B7" s="9"/>
      <c r="C7" s="9"/>
      <c r="D7" s="9"/>
      <c r="E7" s="42"/>
      <c r="F7" s="43"/>
      <c r="G7" s="34"/>
      <c r="H7" s="45"/>
      <c r="I7" s="9"/>
      <c r="J7" s="9"/>
      <c r="K7" s="9"/>
      <c r="L7" s="9"/>
      <c r="M7" s="9"/>
      <c r="N7" s="9"/>
      <c r="O7" s="9"/>
      <c r="P7" s="45"/>
    </row>
    <row r="8" spans="1:16" ht="15" customHeight="1">
      <c r="A8" s="30"/>
      <c r="B8" s="9"/>
      <c r="C8" s="9"/>
      <c r="D8" s="32"/>
      <c r="E8" s="404" t="s">
        <v>17</v>
      </c>
      <c r="F8" s="407"/>
      <c r="G8" s="32"/>
      <c r="H8" s="46">
        <f>PERIOD</f>
        <v>2022</v>
      </c>
      <c r="I8" s="39"/>
      <c r="J8" s="9"/>
      <c r="K8" s="9"/>
      <c r="L8" s="9"/>
      <c r="M8" s="9"/>
      <c r="N8" s="9"/>
      <c r="O8" s="32"/>
      <c r="P8" s="41" t="s">
        <v>16</v>
      </c>
    </row>
    <row r="9" spans="1:16" ht="15" customHeight="1">
      <c r="A9" s="30"/>
      <c r="B9" s="9"/>
      <c r="C9" s="9"/>
      <c r="D9" s="32"/>
      <c r="E9" s="408"/>
      <c r="F9" s="409"/>
      <c r="G9" s="44"/>
      <c r="H9" s="46" t="str">
        <f>CURRENT_PERIOD</f>
        <v>12 месяцев</v>
      </c>
      <c r="I9" s="39"/>
      <c r="J9" s="9"/>
      <c r="K9" s="9"/>
      <c r="L9" s="9"/>
      <c r="M9" s="9"/>
      <c r="N9" s="9"/>
      <c r="O9" s="32"/>
      <c r="P9" s="41" t="s">
        <v>16</v>
      </c>
    </row>
    <row r="10" spans="1:16" ht="9" customHeight="1">
      <c r="A10" s="30"/>
      <c r="B10" s="9"/>
      <c r="C10" s="9"/>
      <c r="D10" s="9"/>
      <c r="E10" s="47"/>
      <c r="F10" s="48"/>
      <c r="G10" s="34"/>
      <c r="H10" s="35"/>
      <c r="I10" s="9"/>
      <c r="J10" s="9"/>
      <c r="K10" s="9"/>
      <c r="L10" s="9"/>
      <c r="M10" s="9"/>
      <c r="N10" s="9"/>
      <c r="O10" s="9"/>
      <c r="P10" s="45"/>
    </row>
    <row r="11" spans="1:16" ht="11.25" hidden="1" customHeight="1">
      <c r="A11" s="9"/>
      <c r="B11" s="9"/>
      <c r="C11" s="9"/>
      <c r="D11" s="32"/>
      <c r="E11" s="410" t="s">
        <v>18</v>
      </c>
      <c r="F11" s="411"/>
      <c r="G11" s="50"/>
      <c r="H11" s="51"/>
      <c r="I11" s="39"/>
      <c r="J11" s="9"/>
      <c r="K11" s="9"/>
      <c r="L11" s="9"/>
      <c r="M11" s="9"/>
      <c r="N11" s="9"/>
      <c r="O11" s="32"/>
      <c r="P11" s="45"/>
    </row>
    <row r="12" spans="1:16" ht="11.25" hidden="1" customHeight="1">
      <c r="A12" s="30"/>
      <c r="B12" s="9"/>
      <c r="C12" s="9"/>
      <c r="D12" s="9"/>
      <c r="E12" s="42"/>
      <c r="F12" s="43"/>
      <c r="G12" s="34"/>
      <c r="H12" s="35"/>
      <c r="I12" s="9"/>
      <c r="J12" s="9"/>
      <c r="K12" s="9"/>
      <c r="L12" s="9"/>
      <c r="M12" s="9"/>
      <c r="N12" s="9"/>
      <c r="O12" s="9"/>
      <c r="P12" s="45"/>
    </row>
    <row r="13" spans="1:16" ht="39" customHeight="1">
      <c r="A13" s="49"/>
      <c r="B13" s="9"/>
      <c r="C13" s="9"/>
      <c r="D13" s="32"/>
      <c r="E13" s="404" t="s">
        <v>19</v>
      </c>
      <c r="F13" s="405"/>
      <c r="G13" s="37"/>
      <c r="H13" s="40" t="s">
        <v>20</v>
      </c>
      <c r="I13" s="39"/>
      <c r="J13" s="9"/>
      <c r="K13" s="9"/>
      <c r="L13" s="9"/>
      <c r="M13" s="9"/>
      <c r="N13" s="9"/>
      <c r="O13" s="32"/>
      <c r="P13" s="41" t="s">
        <v>16</v>
      </c>
    </row>
    <row r="14" spans="1:16" ht="11.25" hidden="1" customHeight="1">
      <c r="A14" s="49"/>
      <c r="B14" s="49"/>
      <c r="C14" s="9"/>
      <c r="D14" s="53"/>
      <c r="E14" s="54"/>
      <c r="F14" s="54"/>
      <c r="G14" s="52"/>
      <c r="H14" s="55"/>
      <c r="I14" s="9"/>
      <c r="J14" s="9"/>
      <c r="K14" s="9"/>
      <c r="L14" s="9"/>
      <c r="M14" s="9"/>
      <c r="N14" s="9"/>
      <c r="O14" s="9"/>
      <c r="P14" s="45"/>
    </row>
    <row r="15" spans="1:16" ht="14.25" customHeight="1">
      <c r="A15" s="9"/>
      <c r="B15" s="9"/>
      <c r="C15" s="9"/>
      <c r="D15" s="32"/>
      <c r="E15" s="404" t="s">
        <v>21</v>
      </c>
      <c r="F15" s="405"/>
      <c r="G15" s="44"/>
      <c r="H15" s="126" t="s">
        <v>22</v>
      </c>
      <c r="I15" s="39"/>
      <c r="J15" s="9"/>
      <c r="K15" s="9"/>
      <c r="L15" s="9"/>
      <c r="M15" s="9"/>
      <c r="N15" s="9"/>
      <c r="O15" s="32"/>
      <c r="P15" s="41" t="s">
        <v>16</v>
      </c>
    </row>
    <row r="16" spans="1:16" ht="14.25" customHeight="1">
      <c r="A16" s="9"/>
      <c r="B16" s="9"/>
      <c r="C16" s="9"/>
      <c r="D16" s="32"/>
      <c r="E16" s="404" t="s">
        <v>23</v>
      </c>
      <c r="F16" s="405"/>
      <c r="G16" s="44"/>
      <c r="H16" s="126" t="s">
        <v>24</v>
      </c>
      <c r="I16" s="39"/>
      <c r="J16" s="9"/>
      <c r="K16" s="9"/>
      <c r="L16" s="9"/>
      <c r="M16" s="9"/>
      <c r="N16" s="9"/>
      <c r="O16" s="32"/>
      <c r="P16" s="41" t="s">
        <v>16</v>
      </c>
    </row>
    <row r="17" spans="1:16" ht="14.25" customHeight="1">
      <c r="A17" s="9"/>
      <c r="B17" s="9"/>
      <c r="C17" s="9"/>
      <c r="D17" s="32"/>
      <c r="E17" s="404" t="s">
        <v>25</v>
      </c>
      <c r="F17" s="405"/>
      <c r="G17" s="44"/>
      <c r="H17" s="126" t="s">
        <v>26</v>
      </c>
      <c r="I17" s="39"/>
      <c r="J17" s="9"/>
      <c r="K17" s="9"/>
      <c r="L17" s="9"/>
      <c r="M17" s="9"/>
      <c r="N17" s="9"/>
      <c r="O17" s="32"/>
      <c r="P17" s="41" t="s">
        <v>16</v>
      </c>
    </row>
    <row r="18" spans="1:16" ht="24" customHeight="1">
      <c r="A18" s="9"/>
      <c r="B18" s="9"/>
      <c r="C18" s="9"/>
      <c r="D18" s="32"/>
      <c r="E18" s="404" t="s">
        <v>27</v>
      </c>
      <c r="F18" s="405"/>
      <c r="G18" s="44"/>
      <c r="H18" s="127" t="s">
        <v>28</v>
      </c>
      <c r="I18" s="39"/>
      <c r="J18" s="9"/>
      <c r="K18" s="9"/>
      <c r="L18" s="9"/>
      <c r="M18" s="9"/>
      <c r="N18" s="9"/>
      <c r="O18" s="32"/>
      <c r="P18" s="41" t="s">
        <v>16</v>
      </c>
    </row>
    <row r="19" spans="1:16" ht="6" customHeight="1">
      <c r="A19" s="30"/>
      <c r="B19" s="9"/>
      <c r="C19" s="9"/>
      <c r="D19" s="9"/>
      <c r="E19" s="42"/>
      <c r="F19" s="43"/>
      <c r="G19" s="34"/>
      <c r="H19" s="45"/>
      <c r="I19" s="9"/>
      <c r="J19" s="9"/>
      <c r="K19" s="9"/>
      <c r="L19" s="9"/>
      <c r="M19" s="9"/>
      <c r="N19" s="9"/>
      <c r="O19" s="9"/>
      <c r="P19" s="45"/>
    </row>
    <row r="20" spans="1:16" ht="15" customHeight="1">
      <c r="A20" s="245"/>
      <c r="B20" s="245"/>
      <c r="C20" s="245"/>
      <c r="D20" s="32"/>
      <c r="E20" s="416" t="s">
        <v>29</v>
      </c>
      <c r="F20" s="417"/>
      <c r="G20" s="44"/>
      <c r="H20" s="247" t="s">
        <v>30</v>
      </c>
      <c r="I20" s="39"/>
      <c r="J20" s="245"/>
      <c r="K20" s="245"/>
      <c r="L20" s="245"/>
      <c r="M20" s="245"/>
      <c r="N20" s="245"/>
      <c r="O20" s="32"/>
      <c r="P20" s="32"/>
    </row>
    <row r="21" spans="1:16" ht="5.25" customHeight="1">
      <c r="A21" s="49"/>
      <c r="B21" s="49"/>
      <c r="C21" s="9"/>
      <c r="D21" s="53"/>
      <c r="E21" s="52"/>
      <c r="F21" s="52"/>
      <c r="G21" s="52"/>
      <c r="H21" s="53"/>
      <c r="I21" s="9"/>
      <c r="J21" s="9"/>
      <c r="K21" s="9"/>
      <c r="L21" s="9"/>
      <c r="M21" s="9"/>
      <c r="N21" s="9"/>
      <c r="O21" s="9"/>
      <c r="P21" s="9"/>
    </row>
    <row r="22" spans="1:16" ht="11.25" hidden="1" customHeight="1">
      <c r="A22" s="248"/>
      <c r="B22" s="248"/>
      <c r="C22" s="248"/>
      <c r="D22" s="32"/>
      <c r="E22" s="418" t="s">
        <v>31</v>
      </c>
      <c r="F22" s="419"/>
      <c r="G22" s="50"/>
      <c r="H22" s="249" t="s">
        <v>32</v>
      </c>
      <c r="I22" s="39"/>
      <c r="J22" s="248"/>
      <c r="K22" s="248"/>
      <c r="L22" s="248"/>
      <c r="M22" s="248"/>
      <c r="N22" s="248"/>
      <c r="O22" s="32"/>
      <c r="P22" s="32"/>
    </row>
    <row r="23" spans="1:16" ht="11.25" hidden="1" customHeight="1">
      <c r="A23" s="49"/>
      <c r="B23" s="49"/>
      <c r="C23" s="9"/>
      <c r="D23" s="53"/>
      <c r="E23" s="52"/>
      <c r="F23" s="52"/>
      <c r="G23" s="52"/>
      <c r="H23" s="53"/>
      <c r="I23" s="9"/>
      <c r="J23" s="9"/>
      <c r="K23" s="9"/>
      <c r="L23" s="9"/>
      <c r="M23" s="9"/>
      <c r="N23" s="9"/>
      <c r="O23" s="9"/>
      <c r="P23" s="9"/>
    </row>
    <row r="24" spans="1:16" ht="11.25" hidden="1" customHeight="1">
      <c r="A24" s="49"/>
      <c r="B24" s="49"/>
      <c r="C24" s="9"/>
      <c r="D24" s="53"/>
      <c r="E24" s="52"/>
      <c r="F24" s="52"/>
      <c r="G24" s="52"/>
      <c r="H24" s="53"/>
      <c r="I24" s="9"/>
      <c r="J24" s="9"/>
      <c r="K24" s="9"/>
      <c r="L24" s="9"/>
      <c r="M24" s="9"/>
      <c r="N24" s="9"/>
      <c r="O24" s="9"/>
      <c r="P24" s="9"/>
    </row>
    <row r="25" spans="1:16" ht="11.25" hidden="1" customHeight="1">
      <c r="A25" s="49"/>
      <c r="B25" s="49"/>
      <c r="C25" s="9"/>
      <c r="D25" s="53"/>
      <c r="E25" s="52"/>
      <c r="F25" s="52"/>
      <c r="G25" s="52"/>
      <c r="H25" s="53"/>
      <c r="I25" s="9"/>
      <c r="J25" s="9"/>
      <c r="K25" s="9"/>
      <c r="L25" s="9"/>
      <c r="M25" s="9"/>
      <c r="N25" s="9"/>
      <c r="O25" s="9"/>
      <c r="P25" s="9"/>
    </row>
    <row r="26" spans="1:16" ht="11.25" hidden="1" customHeight="1">
      <c r="A26" s="49"/>
      <c r="B26" s="49"/>
      <c r="C26" s="9"/>
      <c r="D26" s="53"/>
      <c r="E26" s="52"/>
      <c r="F26" s="52"/>
      <c r="G26" s="52"/>
      <c r="H26" s="53"/>
      <c r="I26" s="9"/>
      <c r="J26" s="9"/>
      <c r="K26" s="9"/>
      <c r="L26" s="9"/>
      <c r="M26" s="9"/>
      <c r="N26" s="9"/>
      <c r="O26" s="9"/>
      <c r="P26" s="9"/>
    </row>
    <row r="27" spans="1:16" ht="11.25" hidden="1" customHeight="1">
      <c r="A27" s="49"/>
      <c r="B27" s="49"/>
      <c r="C27" s="9"/>
      <c r="D27" s="53"/>
      <c r="E27" s="52"/>
      <c r="F27" s="52"/>
      <c r="G27" s="52"/>
      <c r="H27" s="53"/>
      <c r="I27" s="9"/>
      <c r="J27" s="9"/>
      <c r="K27" s="9"/>
      <c r="L27" s="9"/>
      <c r="M27" s="9"/>
      <c r="N27" s="9"/>
      <c r="O27" s="9"/>
      <c r="P27" s="9"/>
    </row>
    <row r="28" spans="1:16" ht="11.25" hidden="1" customHeight="1">
      <c r="A28" s="49"/>
      <c r="B28" s="49"/>
      <c r="C28" s="9"/>
      <c r="D28" s="53"/>
      <c r="E28" s="52"/>
      <c r="F28" s="52"/>
      <c r="G28" s="52"/>
      <c r="H28" s="53"/>
      <c r="I28" s="9"/>
      <c r="J28" s="9"/>
      <c r="K28" s="9"/>
      <c r="L28" s="9"/>
      <c r="M28" s="9"/>
      <c r="N28" s="9"/>
      <c r="O28" s="9"/>
      <c r="P28" s="9"/>
    </row>
    <row r="29" spans="1:16" ht="11.25" hidden="1" customHeight="1">
      <c r="A29" s="49"/>
      <c r="B29" s="49"/>
      <c r="C29" s="9"/>
      <c r="D29" s="53"/>
      <c r="E29" s="52"/>
      <c r="F29" s="52"/>
      <c r="G29" s="52"/>
      <c r="H29" s="53"/>
      <c r="I29" s="9"/>
      <c r="J29" s="9"/>
      <c r="K29" s="9"/>
      <c r="L29" s="9"/>
      <c r="M29" s="9"/>
      <c r="N29" s="9"/>
      <c r="O29" s="9"/>
      <c r="P29" s="9"/>
    </row>
    <row r="30" spans="1:16" ht="6" hidden="1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" customHeight="1">
      <c r="A31" s="9"/>
      <c r="B31" s="9"/>
      <c r="C31" s="9"/>
      <c r="D31" s="9"/>
      <c r="E31" s="415" t="s">
        <v>33</v>
      </c>
      <c r="F31" s="415"/>
      <c r="G31" s="220"/>
      <c r="H31" s="220"/>
      <c r="I31" s="9"/>
      <c r="J31" s="9"/>
      <c r="K31" s="9"/>
      <c r="L31" s="9"/>
      <c r="M31" s="9"/>
      <c r="N31" s="9"/>
      <c r="O31" s="9"/>
      <c r="P31" s="9"/>
    </row>
    <row r="32" spans="1:16" ht="6" customHeight="1">
      <c r="A32" s="9"/>
      <c r="B32" s="9"/>
      <c r="C32" s="9"/>
      <c r="D32" s="9"/>
      <c r="E32" s="57"/>
      <c r="F32" s="58"/>
      <c r="G32" s="9"/>
      <c r="H32" s="32"/>
      <c r="I32" s="9"/>
      <c r="J32" s="9"/>
      <c r="K32" s="9"/>
      <c r="L32" s="9"/>
      <c r="M32" s="9"/>
      <c r="N32" s="9"/>
      <c r="O32" s="9"/>
      <c r="P32" s="32"/>
    </row>
    <row r="33" spans="1:16" ht="15" customHeight="1">
      <c r="A33" s="9"/>
      <c r="B33" s="9"/>
      <c r="C33" s="9"/>
      <c r="D33" s="32"/>
      <c r="E33" s="413" t="s">
        <v>34</v>
      </c>
      <c r="F33" s="59" t="s">
        <v>35</v>
      </c>
      <c r="G33" s="44"/>
      <c r="H33" s="127" t="s">
        <v>36</v>
      </c>
      <c r="I33" s="39"/>
      <c r="J33" s="9"/>
      <c r="K33" s="9"/>
      <c r="L33" s="9"/>
      <c r="M33" s="9"/>
      <c r="N33" s="9"/>
      <c r="O33" s="32"/>
      <c r="P33" s="41" t="s">
        <v>16</v>
      </c>
    </row>
    <row r="34" spans="1:16" ht="15" customHeight="1">
      <c r="A34" s="9"/>
      <c r="B34" s="9"/>
      <c r="C34" s="9"/>
      <c r="D34" s="32"/>
      <c r="E34" s="414"/>
      <c r="F34" s="59" t="s">
        <v>37</v>
      </c>
      <c r="G34" s="44"/>
      <c r="H34" s="127" t="s">
        <v>38</v>
      </c>
      <c r="I34" s="39"/>
      <c r="J34" s="9"/>
      <c r="K34" s="9"/>
      <c r="L34" s="9"/>
      <c r="M34" s="9"/>
      <c r="N34" s="9"/>
      <c r="O34" s="32"/>
      <c r="P34" s="41" t="s">
        <v>16</v>
      </c>
    </row>
    <row r="35" spans="1:16" ht="15" customHeight="1">
      <c r="A35" s="9"/>
      <c r="B35" s="9"/>
      <c r="C35" s="9"/>
      <c r="D35" s="32"/>
      <c r="E35" s="414"/>
      <c r="F35" s="59" t="s">
        <v>39</v>
      </c>
      <c r="G35" s="44"/>
      <c r="H35" s="127" t="s">
        <v>40</v>
      </c>
      <c r="I35" s="39"/>
      <c r="J35" s="9"/>
      <c r="K35" s="9"/>
      <c r="L35" s="9"/>
      <c r="M35" s="9"/>
      <c r="N35" s="9"/>
      <c r="O35" s="32"/>
      <c r="P35" s="41" t="s">
        <v>16</v>
      </c>
    </row>
    <row r="36" spans="1:16" ht="15" customHeight="1">
      <c r="A36" s="9"/>
      <c r="B36" s="9"/>
      <c r="C36" s="9"/>
      <c r="D36" s="32"/>
      <c r="E36" s="408"/>
      <c r="F36" s="60" t="s">
        <v>41</v>
      </c>
      <c r="G36" s="44"/>
      <c r="H36" s="127" t="s">
        <v>42</v>
      </c>
      <c r="I36" s="39"/>
      <c r="J36" s="9"/>
      <c r="K36" s="9"/>
      <c r="L36" s="9"/>
      <c r="M36" s="9"/>
      <c r="N36" s="9"/>
      <c r="O36" s="32"/>
      <c r="P36" s="41" t="s">
        <v>16</v>
      </c>
    </row>
    <row r="37" spans="1:16" ht="9" customHeight="1">
      <c r="A37" s="9"/>
      <c r="B37" s="9"/>
      <c r="C37" s="9"/>
      <c r="D37" s="9"/>
      <c r="E37" s="47"/>
      <c r="F37" s="61"/>
      <c r="G37" s="9"/>
      <c r="H37" s="45"/>
      <c r="I37" s="9"/>
      <c r="J37" s="9"/>
      <c r="K37" s="9"/>
      <c r="L37" s="9"/>
      <c r="M37" s="9"/>
      <c r="N37" s="9"/>
      <c r="O37" s="9"/>
      <c r="P37" s="45"/>
    </row>
    <row r="38" spans="1:16" ht="15" customHeight="1">
      <c r="A38" s="9"/>
      <c r="B38" s="9"/>
      <c r="C38" s="9"/>
      <c r="D38" s="9"/>
      <c r="E38" s="412" t="s">
        <v>43</v>
      </c>
      <c r="F38" s="412"/>
      <c r="G38" s="412"/>
      <c r="H38" s="412"/>
      <c r="I38" s="9"/>
      <c r="J38" s="9"/>
      <c r="K38" s="9"/>
      <c r="L38" s="9"/>
      <c r="M38" s="9"/>
      <c r="N38" s="9"/>
      <c r="O38" s="9"/>
      <c r="P38" s="9"/>
    </row>
    <row r="39" spans="1:16" ht="15" customHeight="1">
      <c r="A39" s="9"/>
      <c r="B39" s="9"/>
      <c r="C39" s="9"/>
      <c r="D39" s="9"/>
      <c r="E39" s="412" t="s">
        <v>44</v>
      </c>
      <c r="F39" s="412"/>
      <c r="G39" s="412"/>
      <c r="H39" s="412"/>
      <c r="I39" s="9"/>
      <c r="J39" s="9"/>
      <c r="K39" s="9"/>
      <c r="L39" s="9"/>
      <c r="M39" s="9"/>
      <c r="N39" s="9"/>
      <c r="O39" s="9"/>
      <c r="P39" s="9"/>
    </row>
    <row r="40" spans="1:16" ht="15" customHeight="1">
      <c r="A40" s="9"/>
      <c r="B40" s="9"/>
      <c r="C40" s="9"/>
      <c r="D40" s="9"/>
      <c r="E40" s="412" t="s">
        <v>45</v>
      </c>
      <c r="F40" s="412"/>
      <c r="G40" s="412"/>
      <c r="H40" s="412"/>
      <c r="I40" s="9"/>
      <c r="J40" s="9"/>
      <c r="K40" s="9"/>
      <c r="L40" s="9"/>
      <c r="M40" s="9"/>
      <c r="N40" s="9"/>
      <c r="O40" s="9"/>
      <c r="P40" s="9"/>
    </row>
    <row r="41" spans="1:16" ht="26.25" customHeight="1">
      <c r="A41" s="9"/>
      <c r="B41" s="9"/>
      <c r="C41" s="9"/>
      <c r="D41" s="9"/>
      <c r="E41" s="412" t="s">
        <v>46</v>
      </c>
      <c r="F41" s="412"/>
      <c r="G41" s="412"/>
      <c r="H41" s="412"/>
      <c r="I41" s="9"/>
      <c r="J41" s="9"/>
      <c r="K41" s="9"/>
      <c r="L41" s="9"/>
      <c r="M41" s="9"/>
      <c r="N41" s="9"/>
      <c r="O41" s="9"/>
      <c r="P41" s="9"/>
    </row>
    <row r="42" spans="1:16" ht="14.25" customHeight="1">
      <c r="A42" s="9"/>
      <c r="B42" s="9"/>
      <c r="C42" s="9"/>
      <c r="D42" s="9"/>
      <c r="E42" s="412" t="s">
        <v>47</v>
      </c>
      <c r="F42" s="412"/>
      <c r="G42" s="412"/>
      <c r="H42" s="412"/>
      <c r="I42" s="9"/>
      <c r="J42" s="9"/>
      <c r="K42" s="9"/>
      <c r="L42" s="9"/>
      <c r="M42" s="9"/>
      <c r="N42" s="9"/>
      <c r="O42" s="9"/>
      <c r="P42" s="9"/>
    </row>
  </sheetData>
  <sheetProtection formatColumns="0" formatRows="0" insertRows="0" deleteColumns="0" deleteRows="0" sort="0" autoFilter="0"/>
  <mergeCells count="18">
    <mergeCell ref="E39:H39"/>
    <mergeCell ref="E40:H40"/>
    <mergeCell ref="E41:H41"/>
    <mergeCell ref="E42:H42"/>
    <mergeCell ref="E16:F16"/>
    <mergeCell ref="E17:F17"/>
    <mergeCell ref="E18:F18"/>
    <mergeCell ref="E33:E36"/>
    <mergeCell ref="E38:H38"/>
    <mergeCell ref="E31:F31"/>
    <mergeCell ref="E20:F20"/>
    <mergeCell ref="E22:F22"/>
    <mergeCell ref="E15:F15"/>
    <mergeCell ref="E4:H4"/>
    <mergeCell ref="E6:F6"/>
    <mergeCell ref="E8:F9"/>
    <mergeCell ref="E11:F11"/>
    <mergeCell ref="E13:F13"/>
  </mergeCells>
  <dataValidations count="1">
    <dataValidation type="list" allowBlank="1" showInputMessage="1" showErrorMessage="1" promptTitle="Внимание" prompt="Пожалуйста, выберите значение из списка" sqref="H18">
      <formula1>LIST_OKOPF_DATA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F18"/>
  <sheetViews>
    <sheetView showGridLines="0" topLeftCell="C3" zoomScale="90" workbookViewId="0"/>
  </sheetViews>
  <sheetFormatPr defaultRowHeight="10.5" customHeight="1"/>
  <cols>
    <col min="1" max="2" width="9.140625" style="350" hidden="1"/>
    <col min="3" max="3" width="3.7109375" style="350" customWidth="1"/>
    <col min="4" max="4" width="9.140625" style="350" hidden="1"/>
    <col min="5" max="5" width="3.7109375" style="350" customWidth="1"/>
    <col min="6" max="6" width="6.7109375" style="350" customWidth="1"/>
    <col min="7" max="8" width="12.5703125" style="350" hidden="1" customWidth="1"/>
    <col min="9" max="9" width="25.7109375" style="350" hidden="1" customWidth="1"/>
    <col min="10" max="10" width="17.7109375" style="350" hidden="1" customWidth="1"/>
    <col min="11" max="11" width="24.7109375" style="350" customWidth="1"/>
    <col min="12" max="12" width="22.7109375" style="350" customWidth="1"/>
    <col min="13" max="13" width="11.7109375" style="350" customWidth="1"/>
    <col min="14" max="14" width="17.5703125" style="350" customWidth="1"/>
    <col min="15" max="16" width="9.140625" style="350" hidden="1"/>
    <col min="17" max="17" width="2.5703125" style="350" hidden="1" customWidth="1"/>
    <col min="18" max="19" width="22.7109375" style="350" customWidth="1"/>
    <col min="20" max="20" width="11.7109375" style="350" customWidth="1"/>
    <col min="21" max="21" width="18.7109375" style="350" customWidth="1"/>
    <col min="22" max="28" width="2.5703125" style="350" hidden="1" customWidth="1"/>
    <col min="29" max="29" width="42.7109375" style="350" customWidth="1"/>
    <col min="30" max="80" width="1.7109375" style="350" hidden="1" customWidth="1"/>
    <col min="81" max="83" width="13.5703125" style="350" hidden="1" customWidth="1"/>
    <col min="84" max="84" width="0.140625" style="350" customWidth="1"/>
  </cols>
  <sheetData>
    <row r="1" spans="1:84" ht="33.75" hidden="1" customHeight="1">
      <c r="A1" s="30"/>
      <c r="B1" s="9"/>
      <c r="C1" s="9"/>
      <c r="D1" s="9"/>
      <c r="E1" s="9"/>
      <c r="F1" s="62" t="str">
        <f t="shared" ref="F1:M1" si="0">F12</f>
        <v>№ п/п</v>
      </c>
      <c r="G1" s="286" t="str">
        <f t="shared" si="0"/>
        <v>ИНН</v>
      </c>
      <c r="H1" s="286" t="str">
        <f t="shared" si="0"/>
        <v>КПП</v>
      </c>
      <c r="I1" s="286" t="str">
        <f t="shared" si="0"/>
        <v>Наименование ЮЛ / ИП</v>
      </c>
      <c r="J1" s="286" t="str">
        <f t="shared" si="0"/>
        <v>Организационно-правовая форма</v>
      </c>
      <c r="K1" s="62" t="str">
        <f t="shared" si="0"/>
        <v>Наименование (описание) обособленного подразделения</v>
      </c>
      <c r="L1" s="62" t="str">
        <f t="shared" si="0"/>
        <v>Вид(-ы) деятельности организации</v>
      </c>
      <c r="M1" s="62" t="str">
        <f t="shared" si="0"/>
        <v>Плательщик НДС</v>
      </c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49"/>
      <c r="AC1" s="49"/>
      <c r="AD1" s="9"/>
      <c r="AE1" s="9"/>
      <c r="AF1" s="9"/>
      <c r="AG1" s="9"/>
      <c r="AH1" s="9"/>
      <c r="AI1" s="49"/>
      <c r="AJ1" s="9"/>
      <c r="AK1" s="9"/>
      <c r="AL1" s="9"/>
      <c r="AM1" s="9"/>
      <c r="AN1" s="9"/>
      <c r="AO1" s="9"/>
      <c r="AP1" s="49"/>
      <c r="AQ1" s="9"/>
      <c r="AR1" s="9"/>
      <c r="AS1" s="9"/>
      <c r="AT1" s="9"/>
      <c r="AU1" s="9"/>
      <c r="AV1" s="9"/>
      <c r="AW1" s="49"/>
      <c r="AX1" s="4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</row>
    <row r="2" spans="1:84" ht="22.5" hidden="1" customHeight="1">
      <c r="A2" s="30"/>
      <c r="B2" s="9"/>
      <c r="C2" s="9"/>
      <c r="D2" s="9"/>
      <c r="E2" s="9"/>
      <c r="F2" s="62" t="s">
        <v>48</v>
      </c>
      <c r="G2" s="62" t="s">
        <v>49</v>
      </c>
      <c r="H2" s="62" t="s">
        <v>50</v>
      </c>
      <c r="I2" s="62" t="s">
        <v>51</v>
      </c>
      <c r="J2" s="62" t="s">
        <v>52</v>
      </c>
      <c r="K2" s="62" t="s">
        <v>53</v>
      </c>
      <c r="L2" s="62" t="s">
        <v>54</v>
      </c>
      <c r="M2" s="62" t="s">
        <v>55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49"/>
      <c r="AD2" s="9"/>
      <c r="AE2" s="9"/>
      <c r="AF2" s="9"/>
      <c r="AG2" s="9"/>
      <c r="AH2" s="9"/>
      <c r="AI2" s="49"/>
      <c r="AJ2" s="9"/>
      <c r="AK2" s="9"/>
      <c r="AL2" s="9"/>
      <c r="AM2" s="9"/>
      <c r="AN2" s="9"/>
      <c r="AO2" s="9"/>
      <c r="AP2" s="49"/>
      <c r="AQ2" s="9"/>
      <c r="AR2" s="9"/>
      <c r="AS2" s="9"/>
      <c r="AT2" s="9"/>
      <c r="AU2" s="9"/>
      <c r="AV2" s="9"/>
      <c r="AW2" s="9"/>
      <c r="AX2" s="4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</row>
    <row r="3" spans="1:84" ht="9.75" customHeight="1">
      <c r="A3" s="30"/>
      <c r="B3" s="9"/>
      <c r="C3" s="9"/>
      <c r="D3" s="9"/>
      <c r="E3" s="9"/>
      <c r="F3" s="9"/>
      <c r="G3" s="9"/>
      <c r="H3" s="9"/>
      <c r="I3" s="9"/>
      <c r="J3" s="9"/>
      <c r="K3" s="32"/>
      <c r="L3" s="32"/>
      <c r="M3" s="32"/>
      <c r="N3" s="32"/>
      <c r="O3" s="32"/>
      <c r="P3" s="64"/>
      <c r="Q3" s="64"/>
      <c r="R3" s="64"/>
      <c r="S3" s="64"/>
      <c r="T3" s="64"/>
      <c r="U3" s="64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49"/>
      <c r="AJ3" s="9"/>
      <c r="AK3" s="9"/>
      <c r="AL3" s="9"/>
      <c r="AM3" s="9"/>
      <c r="AN3" s="9"/>
      <c r="AO3" s="9"/>
      <c r="AP3" s="4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</row>
    <row r="4" spans="1:84" ht="15" customHeight="1">
      <c r="A4" s="30"/>
      <c r="B4" s="9"/>
      <c r="C4" s="9"/>
      <c r="D4" s="9"/>
      <c r="E4" s="9"/>
      <c r="F4" s="9"/>
      <c r="G4" s="9"/>
      <c r="H4" s="9"/>
      <c r="I4" s="9"/>
      <c r="J4" s="9"/>
      <c r="K4" s="65" t="s">
        <v>56</v>
      </c>
      <c r="L4" s="45"/>
      <c r="M4" s="36"/>
      <c r="N4" s="36"/>
      <c r="O4" s="67"/>
      <c r="P4" s="36"/>
      <c r="Q4" s="36"/>
      <c r="R4" s="45"/>
      <c r="S4" s="36"/>
      <c r="T4" s="36"/>
      <c r="U4" s="36"/>
      <c r="V4" s="9"/>
      <c r="W4" s="9"/>
      <c r="X4" s="9"/>
      <c r="Y4" s="9"/>
      <c r="Z4" s="9"/>
      <c r="AA4" s="9"/>
      <c r="AB4" s="49"/>
      <c r="AC4" s="49"/>
      <c r="AD4" s="9"/>
      <c r="AE4" s="9"/>
      <c r="AF4" s="9"/>
      <c r="AG4" s="9"/>
      <c r="AH4" s="9"/>
      <c r="AI4" s="49"/>
      <c r="AJ4" s="9"/>
      <c r="AK4" s="9"/>
      <c r="AL4" s="9"/>
      <c r="AM4" s="9"/>
      <c r="AN4" s="9"/>
      <c r="AO4" s="9"/>
      <c r="AP4" s="49"/>
      <c r="AQ4" s="9"/>
      <c r="AR4" s="9"/>
      <c r="AS4" s="9"/>
      <c r="AT4" s="9"/>
      <c r="AU4" s="9"/>
      <c r="AV4" s="9"/>
      <c r="AW4" s="49"/>
      <c r="AX4" s="4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</row>
    <row r="5" spans="1:84" ht="9" customHeight="1">
      <c r="A5" s="30"/>
      <c r="B5" s="9"/>
      <c r="C5" s="9"/>
      <c r="D5" s="9"/>
      <c r="E5" s="34"/>
      <c r="F5" s="34"/>
      <c r="G5" s="34"/>
      <c r="H5" s="34"/>
      <c r="I5" s="421"/>
      <c r="J5" s="421"/>
      <c r="K5" s="66"/>
      <c r="L5" s="35"/>
      <c r="M5" s="45"/>
      <c r="N5" s="45"/>
      <c r="O5" s="67"/>
      <c r="P5" s="36"/>
      <c r="Q5" s="36"/>
      <c r="R5" s="36"/>
      <c r="S5" s="36"/>
      <c r="T5" s="36"/>
      <c r="U5" s="36"/>
      <c r="V5" s="9"/>
      <c r="W5" s="9"/>
      <c r="X5" s="9"/>
      <c r="Y5" s="9"/>
      <c r="Z5" s="9"/>
      <c r="AA5" s="9"/>
      <c r="AB5" s="49"/>
      <c r="AC5" s="49"/>
      <c r="AD5" s="9"/>
      <c r="AE5" s="9"/>
      <c r="AF5" s="9"/>
      <c r="AG5" s="9"/>
      <c r="AH5" s="9"/>
      <c r="AI5" s="49"/>
      <c r="AJ5" s="9"/>
      <c r="AK5" s="9"/>
      <c r="AL5" s="9"/>
      <c r="AM5" s="9"/>
      <c r="AN5" s="9"/>
      <c r="AO5" s="9"/>
      <c r="AP5" s="49"/>
      <c r="AQ5" s="9"/>
      <c r="AR5" s="9"/>
      <c r="AS5" s="9"/>
      <c r="AT5" s="9"/>
      <c r="AU5" s="9"/>
      <c r="AV5" s="9"/>
      <c r="AW5" s="49"/>
      <c r="AX5" s="4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</row>
    <row r="6" spans="1:84" ht="11.25" hidden="1" customHeight="1">
      <c r="A6" s="30"/>
      <c r="B6" s="9"/>
      <c r="C6" s="9"/>
      <c r="D6" s="9"/>
      <c r="E6" s="34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49"/>
      <c r="AC6" s="49"/>
      <c r="AD6" s="9"/>
      <c r="AE6" s="9"/>
      <c r="AF6" s="9"/>
      <c r="AG6" s="9"/>
      <c r="AH6" s="9"/>
      <c r="AI6" s="49"/>
      <c r="AJ6" s="9"/>
      <c r="AK6" s="9"/>
      <c r="AL6" s="9"/>
      <c r="AM6" s="9"/>
      <c r="AN6" s="9"/>
      <c r="AO6" s="9"/>
      <c r="AP6" s="49"/>
      <c r="AQ6" s="9"/>
      <c r="AR6" s="9"/>
      <c r="AS6" s="9"/>
      <c r="AT6" s="9"/>
      <c r="AU6" s="9"/>
      <c r="AV6" s="9"/>
      <c r="AW6" s="49"/>
      <c r="AX6" s="4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</row>
    <row r="7" spans="1:84" ht="11.25" hidden="1" customHeight="1">
      <c r="A7" s="30"/>
      <c r="B7" s="9"/>
      <c r="C7" s="9"/>
      <c r="D7" s="9"/>
      <c r="E7" s="34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422"/>
      <c r="BS7" s="422"/>
      <c r="BT7" s="422"/>
      <c r="BU7" s="422"/>
      <c r="BV7" s="422"/>
      <c r="BW7" s="422"/>
      <c r="BX7" s="422"/>
      <c r="BY7" s="422"/>
      <c r="BZ7" s="422"/>
      <c r="CA7" s="9"/>
      <c r="CB7" s="9"/>
      <c r="CC7" s="423"/>
      <c r="CD7" s="423"/>
      <c r="CE7" s="423"/>
      <c r="CF7" s="423"/>
    </row>
    <row r="8" spans="1:84" ht="11.25" hidden="1" customHeight="1">
      <c r="A8" s="30"/>
      <c r="B8" s="9"/>
      <c r="C8" s="9"/>
      <c r="D8" s="9"/>
      <c r="E8" s="34"/>
      <c r="F8" s="64"/>
      <c r="G8" s="64"/>
      <c r="H8" s="64"/>
      <c r="I8" s="64"/>
      <c r="J8" s="64"/>
      <c r="K8" s="64"/>
      <c r="L8" s="64"/>
      <c r="M8" s="64"/>
      <c r="N8" s="9"/>
      <c r="O8" s="9"/>
      <c r="P8" s="9"/>
      <c r="Q8" s="9"/>
      <c r="R8" s="64"/>
      <c r="S8" s="64"/>
      <c r="T8" s="64"/>
      <c r="U8" s="64"/>
      <c r="V8" s="9"/>
      <c r="W8" s="9"/>
      <c r="X8" s="9"/>
      <c r="Y8" s="9"/>
      <c r="Z8" s="9"/>
      <c r="AA8" s="9"/>
      <c r="AB8" s="34"/>
      <c r="AC8" s="68"/>
      <c r="AD8" s="34"/>
      <c r="AE8" s="34"/>
      <c r="AF8" s="49"/>
      <c r="AG8" s="9"/>
      <c r="AH8" s="9"/>
      <c r="AI8" s="34"/>
      <c r="AJ8" s="34"/>
      <c r="AK8" s="34"/>
      <c r="AL8" s="34"/>
      <c r="AM8" s="49"/>
      <c r="AN8" s="9"/>
      <c r="AO8" s="9"/>
      <c r="AP8" s="34"/>
      <c r="AQ8" s="34"/>
      <c r="AR8" s="34"/>
      <c r="AS8" s="34"/>
      <c r="AT8" s="49"/>
      <c r="AU8" s="9"/>
      <c r="AV8" s="9"/>
      <c r="AW8" s="34"/>
      <c r="AX8" s="34"/>
      <c r="AY8" s="34"/>
      <c r="AZ8" s="34"/>
      <c r="BA8" s="4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32"/>
      <c r="CD8" s="32"/>
      <c r="CE8" s="32"/>
      <c r="CF8" s="32"/>
    </row>
    <row r="9" spans="1:84" ht="11.25" hidden="1" customHeight="1">
      <c r="A9" s="30"/>
      <c r="B9" s="9"/>
      <c r="C9" s="9"/>
      <c r="D9" s="9"/>
      <c r="E9" s="68"/>
      <c r="F9" s="70" t="s">
        <v>16</v>
      </c>
      <c r="G9" s="70" t="s">
        <v>16</v>
      </c>
      <c r="H9" s="70" t="s">
        <v>16</v>
      </c>
      <c r="I9" s="70" t="s">
        <v>16</v>
      </c>
      <c r="J9" s="70" t="s">
        <v>16</v>
      </c>
      <c r="K9" s="70" t="s">
        <v>57</v>
      </c>
      <c r="L9" s="70" t="s">
        <v>16</v>
      </c>
      <c r="M9" s="70" t="s">
        <v>16</v>
      </c>
      <c r="N9" s="69"/>
      <c r="O9" s="9"/>
      <c r="P9" s="9"/>
      <c r="Q9" s="64"/>
      <c r="R9" s="70" t="s">
        <v>16</v>
      </c>
      <c r="S9" s="70" t="s">
        <v>16</v>
      </c>
      <c r="T9" s="70" t="s">
        <v>16</v>
      </c>
      <c r="U9" s="70" t="s">
        <v>16</v>
      </c>
      <c r="V9" s="69"/>
      <c r="W9" s="9"/>
      <c r="X9" s="9"/>
      <c r="Y9" s="9"/>
      <c r="Z9" s="9"/>
      <c r="AA9" s="9"/>
      <c r="AB9" s="32"/>
      <c r="AC9" s="70" t="s">
        <v>16</v>
      </c>
      <c r="AD9" s="39"/>
      <c r="AE9" s="9"/>
      <c r="AF9" s="49"/>
      <c r="AG9" s="9"/>
      <c r="AH9" s="9"/>
      <c r="AI9" s="9"/>
      <c r="AJ9" s="9"/>
      <c r="AK9" s="9"/>
      <c r="AL9" s="9"/>
      <c r="AM9" s="49"/>
      <c r="AN9" s="9"/>
      <c r="AO9" s="9"/>
      <c r="AP9" s="9"/>
      <c r="AQ9" s="9"/>
      <c r="AR9" s="9"/>
      <c r="AS9" s="9"/>
      <c r="AT9" s="49"/>
      <c r="AU9" s="9"/>
      <c r="AV9" s="9"/>
      <c r="AW9" s="9"/>
      <c r="AX9" s="9"/>
      <c r="AY9" s="9"/>
      <c r="AZ9" s="9"/>
      <c r="BA9" s="4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219"/>
      <c r="CA9" s="219"/>
      <c r="CB9" s="219"/>
      <c r="CC9" s="219"/>
      <c r="CD9" s="219"/>
      <c r="CE9" s="219"/>
      <c r="CF9" s="219"/>
    </row>
    <row r="10" spans="1:84" ht="11.25" hidden="1" customHeight="1">
      <c r="A10" s="30"/>
      <c r="B10" s="9"/>
      <c r="C10" s="9"/>
      <c r="D10" s="9"/>
      <c r="E10" s="34"/>
      <c r="F10" s="36"/>
      <c r="G10" s="36"/>
      <c r="H10" s="36"/>
      <c r="I10" s="36"/>
      <c r="J10" s="36"/>
      <c r="K10" s="36"/>
      <c r="L10" s="36"/>
      <c r="M10" s="36"/>
      <c r="N10" s="9"/>
      <c r="O10" s="9"/>
      <c r="P10" s="9"/>
      <c r="Q10" s="9"/>
      <c r="R10" s="36"/>
      <c r="S10" s="36"/>
      <c r="T10" s="36"/>
      <c r="U10" s="36"/>
      <c r="V10" s="9"/>
      <c r="W10" s="9"/>
      <c r="X10" s="9"/>
      <c r="Y10" s="9"/>
      <c r="Z10" s="9"/>
      <c r="AA10" s="9"/>
      <c r="AB10" s="9"/>
      <c r="AC10" s="72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219"/>
      <c r="CA10" s="219"/>
      <c r="CB10" s="219"/>
      <c r="CC10" s="219"/>
      <c r="CD10" s="219"/>
      <c r="CE10" s="219"/>
      <c r="CF10" s="219"/>
    </row>
    <row r="11" spans="1:84" ht="5.25" customHeight="1">
      <c r="A11" s="30"/>
      <c r="B11" s="9"/>
      <c r="C11" s="9"/>
      <c r="D11" s="9"/>
      <c r="E11" s="3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73"/>
      <c r="AC11" s="73"/>
      <c r="AD11" s="73"/>
      <c r="AE11" s="73"/>
      <c r="AF11" s="32"/>
      <c r="AG11" s="32"/>
      <c r="AH11" s="32"/>
      <c r="AI11" s="73"/>
      <c r="AJ11" s="73"/>
      <c r="AK11" s="73"/>
      <c r="AL11" s="73"/>
      <c r="AM11" s="32"/>
      <c r="AN11" s="32"/>
      <c r="AO11" s="32"/>
      <c r="AP11" s="73"/>
      <c r="AQ11" s="73"/>
      <c r="AR11" s="73"/>
      <c r="AS11" s="73"/>
      <c r="AT11" s="32"/>
      <c r="AU11" s="32"/>
      <c r="AV11" s="32"/>
      <c r="AW11" s="73"/>
      <c r="AX11" s="73"/>
      <c r="AY11" s="73"/>
      <c r="AZ11" s="73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</row>
    <row r="12" spans="1:84" ht="12" customHeight="1">
      <c r="A12" s="49"/>
      <c r="B12" s="9"/>
      <c r="C12" s="9"/>
      <c r="D12" s="9"/>
      <c r="E12" s="68"/>
      <c r="F12" s="420" t="s">
        <v>58</v>
      </c>
      <c r="G12" s="420" t="s">
        <v>21</v>
      </c>
      <c r="H12" s="420" t="s">
        <v>23</v>
      </c>
      <c r="I12" s="420" t="s">
        <v>19</v>
      </c>
      <c r="J12" s="420" t="s">
        <v>27</v>
      </c>
      <c r="K12" s="420" t="s">
        <v>59</v>
      </c>
      <c r="L12" s="420" t="s">
        <v>60</v>
      </c>
      <c r="M12" s="420" t="s">
        <v>61</v>
      </c>
      <c r="N12" s="420" t="s">
        <v>62</v>
      </c>
      <c r="O12" s="420" t="s">
        <v>18</v>
      </c>
      <c r="P12" s="420" t="s">
        <v>63</v>
      </c>
      <c r="Q12" s="420"/>
      <c r="R12" s="420" t="s">
        <v>64</v>
      </c>
      <c r="S12" s="420" t="s">
        <v>65</v>
      </c>
      <c r="T12" s="420" t="s">
        <v>66</v>
      </c>
      <c r="U12" s="420" t="s">
        <v>67</v>
      </c>
      <c r="V12" s="420"/>
      <c r="W12" s="420"/>
      <c r="X12" s="420"/>
      <c r="Y12" s="420"/>
      <c r="Z12" s="420"/>
      <c r="AA12" s="420"/>
      <c r="AB12" s="420"/>
      <c r="AC12" s="420" t="s">
        <v>68</v>
      </c>
      <c r="AD12" s="426"/>
      <c r="AE12" s="424"/>
      <c r="AF12" s="424"/>
      <c r="AG12" s="424"/>
      <c r="AH12" s="424"/>
      <c r="AI12" s="424"/>
      <c r="AJ12" s="424"/>
      <c r="AK12" s="424"/>
      <c r="AL12" s="424"/>
      <c r="AM12" s="424"/>
      <c r="AN12" s="424"/>
      <c r="AO12" s="424"/>
      <c r="AP12" s="424"/>
      <c r="AQ12" s="424"/>
      <c r="AR12" s="424"/>
      <c r="AS12" s="424"/>
      <c r="AT12" s="424"/>
      <c r="AU12" s="424"/>
      <c r="AV12" s="424"/>
      <c r="AW12" s="424"/>
      <c r="AX12" s="424"/>
      <c r="AY12" s="424"/>
      <c r="AZ12" s="424"/>
      <c r="BA12" s="424"/>
      <c r="BB12" s="424"/>
      <c r="BC12" s="424"/>
      <c r="BD12" s="424"/>
      <c r="BE12" s="424"/>
      <c r="BF12" s="424"/>
      <c r="BG12" s="424"/>
      <c r="BH12" s="424"/>
      <c r="BI12" s="424"/>
      <c r="BJ12" s="424"/>
      <c r="BK12" s="424"/>
      <c r="BL12" s="424"/>
      <c r="BM12" s="424"/>
      <c r="BN12" s="424"/>
      <c r="BO12" s="424"/>
      <c r="BP12" s="424"/>
      <c r="BQ12" s="424"/>
      <c r="BR12" s="424"/>
      <c r="BS12" s="424"/>
      <c r="BT12" s="424"/>
      <c r="BU12" s="424"/>
      <c r="BV12" s="424"/>
      <c r="BW12" s="424"/>
      <c r="BX12" s="424"/>
      <c r="BY12" s="424"/>
      <c r="BZ12" s="424"/>
      <c r="CA12" s="424"/>
      <c r="CB12" s="428"/>
      <c r="CC12" s="426" t="s">
        <v>34</v>
      </c>
      <c r="CD12" s="426"/>
      <c r="CE12" s="426"/>
      <c r="CF12" s="429"/>
    </row>
    <row r="13" spans="1:84" ht="12" customHeight="1">
      <c r="A13" s="49"/>
      <c r="B13" s="9"/>
      <c r="C13" s="9"/>
      <c r="D13" s="9"/>
      <c r="E13" s="74"/>
      <c r="F13" s="420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  <c r="S13" s="420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7"/>
      <c r="AE13" s="425"/>
      <c r="AF13" s="425"/>
      <c r="AG13" s="425"/>
      <c r="AH13" s="425"/>
      <c r="AI13" s="425"/>
      <c r="AJ13" s="425"/>
      <c r="AK13" s="425"/>
      <c r="AL13" s="425"/>
      <c r="AM13" s="425"/>
      <c r="AN13" s="425"/>
      <c r="AO13" s="425"/>
      <c r="AP13" s="425"/>
      <c r="AQ13" s="425"/>
      <c r="AR13" s="425"/>
      <c r="AS13" s="425"/>
      <c r="AT13" s="425"/>
      <c r="AU13" s="425"/>
      <c r="AV13" s="425"/>
      <c r="AW13" s="425"/>
      <c r="AX13" s="425"/>
      <c r="AY13" s="425"/>
      <c r="AZ13" s="425"/>
      <c r="BA13" s="425"/>
      <c r="BB13" s="425"/>
      <c r="BC13" s="425"/>
      <c r="BD13" s="425"/>
      <c r="BE13" s="425"/>
      <c r="BF13" s="425"/>
      <c r="BG13" s="425"/>
      <c r="BH13" s="425"/>
      <c r="BI13" s="425"/>
      <c r="BJ13" s="425"/>
      <c r="BK13" s="425"/>
      <c r="BL13" s="425"/>
      <c r="BM13" s="425"/>
      <c r="BN13" s="425"/>
      <c r="BO13" s="425"/>
      <c r="BP13" s="425"/>
      <c r="BQ13" s="425"/>
      <c r="BR13" s="425"/>
      <c r="BS13" s="425"/>
      <c r="BT13" s="425"/>
      <c r="BU13" s="425"/>
      <c r="BV13" s="425"/>
      <c r="BW13" s="425"/>
      <c r="BX13" s="425"/>
      <c r="BY13" s="425"/>
      <c r="BZ13" s="425"/>
      <c r="CA13" s="425"/>
      <c r="CB13" s="425"/>
      <c r="CC13" s="424" t="s">
        <v>35</v>
      </c>
      <c r="CD13" s="424" t="s">
        <v>37</v>
      </c>
      <c r="CE13" s="424" t="s">
        <v>69</v>
      </c>
      <c r="CF13" s="428" t="s">
        <v>41</v>
      </c>
    </row>
    <row r="14" spans="1:84" ht="12" customHeight="1">
      <c r="A14" s="49"/>
      <c r="B14" s="9"/>
      <c r="C14" s="9"/>
      <c r="D14" s="9"/>
      <c r="E14" s="74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AD14" s="427"/>
      <c r="AE14" s="425"/>
      <c r="AF14" s="425"/>
      <c r="AG14" s="425"/>
      <c r="AH14" s="425"/>
      <c r="AI14" s="425"/>
      <c r="AJ14" s="425"/>
      <c r="AK14" s="425"/>
      <c r="AL14" s="425"/>
      <c r="AM14" s="425"/>
      <c r="AN14" s="425"/>
      <c r="AO14" s="425"/>
      <c r="AP14" s="425"/>
      <c r="AQ14" s="425"/>
      <c r="AR14" s="425"/>
      <c r="AS14" s="425"/>
      <c r="AT14" s="425"/>
      <c r="AU14" s="425"/>
      <c r="AV14" s="425"/>
      <c r="AW14" s="425"/>
      <c r="AX14" s="425"/>
      <c r="AY14" s="425"/>
      <c r="AZ14" s="425"/>
      <c r="BA14" s="425"/>
      <c r="BB14" s="425"/>
      <c r="BC14" s="425"/>
      <c r="BD14" s="425"/>
      <c r="BE14" s="425"/>
      <c r="BF14" s="425"/>
      <c r="BG14" s="425"/>
      <c r="BH14" s="425"/>
      <c r="BI14" s="425"/>
      <c r="BJ14" s="425"/>
      <c r="BK14" s="425"/>
      <c r="BL14" s="425"/>
      <c r="BM14" s="425"/>
      <c r="BN14" s="425"/>
      <c r="BO14" s="425"/>
      <c r="BP14" s="425"/>
      <c r="BQ14" s="425"/>
      <c r="BR14" s="425"/>
      <c r="BS14" s="425"/>
      <c r="BT14" s="425"/>
      <c r="BU14" s="425"/>
      <c r="BV14" s="425"/>
      <c r="BW14" s="425"/>
      <c r="BX14" s="425"/>
      <c r="BY14" s="425"/>
      <c r="BZ14" s="425"/>
      <c r="CA14" s="425"/>
      <c r="CB14" s="425"/>
      <c r="CC14" s="425"/>
      <c r="CD14" s="425"/>
      <c r="CE14" s="425"/>
      <c r="CF14" s="430"/>
    </row>
    <row r="15" spans="1:84" ht="0.75" customHeight="1">
      <c r="A15" s="49"/>
      <c r="B15" s="9"/>
      <c r="C15" s="9"/>
      <c r="D15" s="9"/>
      <c r="E15" s="74"/>
      <c r="F15" s="118">
        <v>0</v>
      </c>
      <c r="G15" s="117"/>
      <c r="H15" s="117"/>
      <c r="I15" s="117"/>
      <c r="J15" s="117"/>
      <c r="K15" s="87"/>
      <c r="L15" s="87"/>
      <c r="M15" s="87"/>
      <c r="N15" s="87"/>
      <c r="O15" s="117"/>
      <c r="P15" s="117"/>
      <c r="Q15" s="117"/>
      <c r="R15" s="87"/>
      <c r="S15" s="87"/>
      <c r="T15" s="87"/>
      <c r="U15" s="87"/>
      <c r="V15" s="117"/>
      <c r="W15" s="117"/>
      <c r="X15" s="117"/>
      <c r="Y15" s="117"/>
      <c r="Z15" s="117"/>
      <c r="AA15" s="117"/>
      <c r="AB15" s="117"/>
      <c r="AC15" s="87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</row>
    <row r="16" spans="1:84" ht="37.5" customHeight="1">
      <c r="A16" s="287"/>
      <c r="B16" s="288"/>
      <c r="C16" s="288"/>
      <c r="D16" s="289" t="s">
        <v>70</v>
      </c>
      <c r="E16" s="290" t="s">
        <v>71</v>
      </c>
      <c r="F16" s="291" t="s">
        <v>72</v>
      </c>
      <c r="G16" s="292" t="str">
        <f>IF(LEN(INN)=0,"Не определено",INN)</f>
        <v>8614000871</v>
      </c>
      <c r="H16" s="292" t="str">
        <f>IF(LEN(KPP)=0,"Не определено",KPP)</f>
        <v>861401001</v>
      </c>
      <c r="I16" s="292" t="str">
        <f>IF(LEN(ORG)=0,"Не определено",ORG)</f>
        <v>ООО "ПриобьСтройГарант"</v>
      </c>
      <c r="J16" s="292" t="str">
        <f>IF(LEN(OPF)=0,"Не определено",OPF)</f>
        <v>1 23 00 | Общества с ограниченной ответственностью</v>
      </c>
      <c r="K16" s="293" t="s">
        <v>73</v>
      </c>
      <c r="L16" s="293" t="s">
        <v>74</v>
      </c>
      <c r="M16" s="291" t="s">
        <v>75</v>
      </c>
      <c r="N16" s="294" t="str">
        <f>IF('Список объектов'!$Q$16="","",'Список объектов'!$Q$16)&amp;" объектов"</f>
        <v>3 объектов</v>
      </c>
      <c r="O16" s="295"/>
      <c r="P16" s="296" t="str">
        <f>IF(LEN(BZ16)=0,"ACTI","DELD")</f>
        <v>ACTI</v>
      </c>
      <c r="Q16" s="295"/>
      <c r="R16" s="297" t="s">
        <v>76</v>
      </c>
      <c r="S16" s="297" t="s">
        <v>77</v>
      </c>
      <c r="T16" s="293" t="s">
        <v>78</v>
      </c>
      <c r="U16" s="292" t="str">
        <f>IF(LEN(T16)=0,"",VLOOKUP(T16,OKTMO_VS_TYPE_LIST,2,FALSE))</f>
        <v>сельское поселение</v>
      </c>
      <c r="V16" s="295"/>
      <c r="W16" s="295"/>
      <c r="X16" s="295"/>
      <c r="Y16" s="295"/>
      <c r="Z16" s="295"/>
      <c r="AA16" s="295"/>
      <c r="AB16" s="295"/>
      <c r="AC16" s="292" t="s">
        <v>79</v>
      </c>
      <c r="AD16" s="295"/>
      <c r="AE16" s="295"/>
      <c r="AF16" s="295"/>
      <c r="AG16" s="295"/>
      <c r="AH16" s="295"/>
      <c r="AI16" s="295"/>
      <c r="AJ16" s="295"/>
      <c r="AK16" s="295"/>
      <c r="AL16" s="295"/>
      <c r="AM16" s="295"/>
      <c r="AN16" s="295"/>
      <c r="AO16" s="295"/>
      <c r="AP16" s="295"/>
      <c r="AQ16" s="295"/>
      <c r="AR16" s="295"/>
      <c r="AS16" s="295"/>
      <c r="AT16" s="295"/>
      <c r="AU16" s="295"/>
      <c r="AV16" s="295"/>
      <c r="AW16" s="295"/>
      <c r="AX16" s="295"/>
      <c r="AY16" s="295"/>
      <c r="AZ16" s="295"/>
      <c r="BA16" s="295"/>
      <c r="BB16" s="295"/>
      <c r="BC16" s="295"/>
      <c r="BD16" s="295"/>
      <c r="BE16" s="295"/>
      <c r="BF16" s="295"/>
      <c r="BG16" s="295"/>
      <c r="BH16" s="295"/>
      <c r="BI16" s="295"/>
      <c r="BJ16" s="295"/>
      <c r="BK16" s="295"/>
      <c r="BL16" s="295"/>
      <c r="BM16" s="295"/>
      <c r="BN16" s="295"/>
      <c r="BO16" s="295"/>
      <c r="BP16" s="295"/>
      <c r="BQ16" s="295"/>
      <c r="BR16" s="295"/>
      <c r="BS16" s="295"/>
      <c r="BT16" s="295"/>
      <c r="BU16" s="295"/>
      <c r="BV16" s="295"/>
      <c r="BW16" s="295"/>
      <c r="BX16" s="295"/>
      <c r="BY16" s="295"/>
      <c r="BZ16" s="295"/>
      <c r="CA16" s="295"/>
      <c r="CB16" s="295"/>
      <c r="CC16" s="298" t="str">
        <f>IF(LEN(Титульный!$H$33)=0,"Не определено",Титульный!$H$33)</f>
        <v>Зыблева Александра Владимировна</v>
      </c>
      <c r="CD16" s="298" t="str">
        <f>IF(LEN(Титульный!$H$34)=0,"Не определено",Титульный!$H$34)</f>
        <v>Экономист</v>
      </c>
      <c r="CE16" s="298" t="str">
        <f>IF(LEN(Титульный!$H$35)=0,"Не определено",Титульный!$H$35)</f>
        <v>8 (34678) 24-4-29</v>
      </c>
      <c r="CF16" s="298" t="str">
        <f>IF(LEN(Титульный!$H$36)=0,"Не определено",Титульный!$H$36)</f>
        <v>priobstroygarant@yandex.ru</v>
      </c>
    </row>
    <row r="17" spans="1:84" ht="12" customHeight="1">
      <c r="A17" s="49"/>
      <c r="B17" s="9"/>
      <c r="C17" s="33" t="s">
        <v>80</v>
      </c>
      <c r="D17" s="9"/>
      <c r="E17" s="32" t="s">
        <v>80</v>
      </c>
      <c r="F17" s="77"/>
      <c r="G17" s="78"/>
      <c r="H17" s="78"/>
      <c r="I17" s="78"/>
      <c r="J17" s="78"/>
      <c r="K17" s="78" t="s">
        <v>81</v>
      </c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9"/>
    </row>
    <row r="18" spans="1:84" ht="11.25" customHeight="1">
      <c r="A18" s="9"/>
      <c r="B18" s="9"/>
      <c r="C18" s="9"/>
      <c r="D18" s="9"/>
      <c r="E18" s="33" t="s">
        <v>82</v>
      </c>
      <c r="F18" s="45"/>
      <c r="G18" s="45"/>
      <c r="H18" s="45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45"/>
      <c r="AG18" s="45"/>
      <c r="AH18" s="45"/>
      <c r="AI18" s="72"/>
      <c r="AJ18" s="72"/>
      <c r="AK18" s="72"/>
      <c r="AL18" s="72"/>
      <c r="AM18" s="45"/>
      <c r="AN18" s="45"/>
      <c r="AO18" s="45"/>
      <c r="AP18" s="72"/>
      <c r="AQ18" s="72"/>
      <c r="AR18" s="72"/>
      <c r="AS18" s="72"/>
      <c r="AT18" s="45"/>
      <c r="AU18" s="45"/>
      <c r="AV18" s="45"/>
      <c r="AW18" s="72"/>
      <c r="AX18" s="72"/>
      <c r="AY18" s="72"/>
      <c r="AZ18" s="72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</row>
  </sheetData>
  <sheetProtection formatColumns="0" formatRows="0" insertRows="0" deleteColumns="0" deleteRows="0" sort="0" autoFilter="0"/>
  <mergeCells count="84">
    <mergeCell ref="BZ12:BZ14"/>
    <mergeCell ref="CA12:CA14"/>
    <mergeCell ref="CB12:CB14"/>
    <mergeCell ref="CC12:CF12"/>
    <mergeCell ref="CC13:CC14"/>
    <mergeCell ref="CD13:CD14"/>
    <mergeCell ref="CE13:CE14"/>
    <mergeCell ref="CF13:CF14"/>
    <mergeCell ref="BY12:BY14"/>
    <mergeCell ref="BN12:BN14"/>
    <mergeCell ref="BO12:BO14"/>
    <mergeCell ref="BP12:BP14"/>
    <mergeCell ref="BQ12:BQ14"/>
    <mergeCell ref="BR12:BR14"/>
    <mergeCell ref="BS12:BS14"/>
    <mergeCell ref="BT12:BT14"/>
    <mergeCell ref="BU12:BU14"/>
    <mergeCell ref="BV12:BV14"/>
    <mergeCell ref="BW12:BW14"/>
    <mergeCell ref="BX12:BX14"/>
    <mergeCell ref="BM12:BM14"/>
    <mergeCell ref="BB12:BB14"/>
    <mergeCell ref="BC12:BC14"/>
    <mergeCell ref="BD12:BD14"/>
    <mergeCell ref="BE12:BE14"/>
    <mergeCell ref="BF12:BF14"/>
    <mergeCell ref="BG12:BG14"/>
    <mergeCell ref="BH12:BH14"/>
    <mergeCell ref="BI12:BI14"/>
    <mergeCell ref="BJ12:BJ14"/>
    <mergeCell ref="BK12:BK14"/>
    <mergeCell ref="BL12:BL14"/>
    <mergeCell ref="BA12:BA14"/>
    <mergeCell ref="AP12:AP14"/>
    <mergeCell ref="AQ12:AQ14"/>
    <mergeCell ref="AR12:AR14"/>
    <mergeCell ref="AS12:AS14"/>
    <mergeCell ref="AT12:AT14"/>
    <mergeCell ref="AU12:AU14"/>
    <mergeCell ref="AV12:AV14"/>
    <mergeCell ref="AW12:AW14"/>
    <mergeCell ref="AX12:AX14"/>
    <mergeCell ref="AY12:AY14"/>
    <mergeCell ref="AZ12:AZ14"/>
    <mergeCell ref="AA12:AA14"/>
    <mergeCell ref="AB12:AB14"/>
    <mergeCell ref="AO12:AO14"/>
    <mergeCell ref="AD12:AD14"/>
    <mergeCell ref="AE12:AE14"/>
    <mergeCell ref="AF12:AF14"/>
    <mergeCell ref="AG12:AG14"/>
    <mergeCell ref="AH12:AH14"/>
    <mergeCell ref="AI12:AI14"/>
    <mergeCell ref="AJ12:AJ14"/>
    <mergeCell ref="AK12:AK14"/>
    <mergeCell ref="AL12:AL14"/>
    <mergeCell ref="AM12:AM14"/>
    <mergeCell ref="AN12:AN14"/>
    <mergeCell ref="V12:V14"/>
    <mergeCell ref="W12:W14"/>
    <mergeCell ref="X12:X14"/>
    <mergeCell ref="Y12:Y14"/>
    <mergeCell ref="Z12:Z14"/>
    <mergeCell ref="Q12:Q14"/>
    <mergeCell ref="I5:J5"/>
    <mergeCell ref="BR7:BT7"/>
    <mergeCell ref="BU7:BZ7"/>
    <mergeCell ref="CC7:CF7"/>
    <mergeCell ref="K12:K14"/>
    <mergeCell ref="L12:L14"/>
    <mergeCell ref="M12:M14"/>
    <mergeCell ref="N12:N14"/>
    <mergeCell ref="O12:O14"/>
    <mergeCell ref="P12:P14"/>
    <mergeCell ref="AC12:AC14"/>
    <mergeCell ref="R12:R14"/>
    <mergeCell ref="S12:S14"/>
    <mergeCell ref="T12:T14"/>
    <mergeCell ref="U12:U14"/>
    <mergeCell ref="F12:F14"/>
    <mergeCell ref="G12:G14"/>
    <mergeCell ref="H12:H14"/>
    <mergeCell ref="I12:I14"/>
    <mergeCell ref="J12:J14"/>
  </mergeCells>
  <dataValidations count="1">
    <dataValidation type="list" allowBlank="1" showInputMessage="1" showErrorMessage="1" promptTitle="Внимание" prompt="Пожалуйста, выберите наименование муниципального района из списка" sqref="R16">
      <formula1>MR_LIST</formula1>
    </dataValidation>
  </dataValidation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E39"/>
  <sheetViews>
    <sheetView showGridLines="0" topLeftCell="C3" zoomScale="90" workbookViewId="0"/>
  </sheetViews>
  <sheetFormatPr defaultRowHeight="10.5" customHeight="1"/>
  <cols>
    <col min="1" max="2" width="9.140625" style="350" hidden="1"/>
    <col min="3" max="3" width="3.7109375" style="350" customWidth="1"/>
    <col min="4" max="5" width="9.140625" style="350" hidden="1"/>
    <col min="6" max="6" width="6.7109375" style="350" customWidth="1"/>
    <col min="7" max="10" width="9.140625" style="350" hidden="1"/>
    <col min="11" max="11" width="24.7109375" style="350" customWidth="1"/>
    <col min="12" max="12" width="22.7109375" style="350" customWidth="1"/>
    <col min="13" max="14" width="2.5703125" style="350" hidden="1" customWidth="1"/>
    <col min="15" max="15" width="9.140625" style="350" hidden="1"/>
    <col min="16" max="16" width="2.5703125" style="350" hidden="1" customWidth="1"/>
    <col min="17" max="17" width="12.5703125" style="350" customWidth="1"/>
    <col min="18" max="18" width="9.140625" style="350" hidden="1"/>
    <col min="19" max="19" width="2.5703125" style="350" hidden="1" customWidth="1"/>
    <col min="20" max="20" width="9.140625" style="350" hidden="1"/>
    <col min="21" max="26" width="2.5703125" style="350" hidden="1" customWidth="1"/>
    <col min="27" max="27" width="3.7109375" style="350" customWidth="1"/>
    <col min="28" max="28" width="6.7109375" style="350" customWidth="1"/>
    <col min="29" max="29" width="25.7109375" style="350" customWidth="1"/>
    <col min="30" max="30" width="14.7109375" style="350" customWidth="1"/>
    <col min="31" max="35" width="17.7109375" style="350" customWidth="1"/>
    <col min="36" max="36" width="9.7109375" style="350" customWidth="1"/>
    <col min="37" max="37" width="12.7109375" style="350" customWidth="1"/>
    <col min="38" max="38" width="11.7109375" style="350" customWidth="1"/>
    <col min="39" max="39" width="21.7109375" style="350" customWidth="1"/>
    <col min="40" max="40" width="12.7109375" style="350" customWidth="1"/>
    <col min="41" max="46" width="9.140625" style="350" hidden="1"/>
    <col min="47" max="48" width="17.7109375" style="350" customWidth="1"/>
    <col min="49" max="49" width="9.7109375" style="350" customWidth="1"/>
    <col min="50" max="50" width="12.7109375" style="350" customWidth="1"/>
    <col min="51" max="51" width="11.7109375" style="350" customWidth="1"/>
    <col min="52" max="59" width="2.7109375" style="350" hidden="1" customWidth="1"/>
    <col min="60" max="65" width="18.7109375" style="350" customWidth="1"/>
    <col min="66" max="66" width="2.7109375" style="350" hidden="1" customWidth="1"/>
    <col min="67" max="67" width="21.7109375" style="350" customWidth="1"/>
    <col min="68" max="81" width="2.7109375" style="350" hidden="1" customWidth="1"/>
    <col min="82" max="82" width="22.7109375" style="350" customWidth="1"/>
    <col min="83" max="83" width="0.140625" style="350" customWidth="1"/>
  </cols>
  <sheetData>
    <row r="1" spans="1:83" ht="11.25" hidden="1" customHeight="1">
      <c r="A1" s="30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49"/>
      <c r="AO1" s="49"/>
      <c r="AP1" s="9"/>
      <c r="AQ1" s="9"/>
      <c r="AR1" s="9"/>
      <c r="AS1" s="9"/>
      <c r="AT1" s="9"/>
      <c r="AU1" s="49"/>
      <c r="AV1" s="9"/>
      <c r="AW1" s="9"/>
      <c r="AX1" s="9"/>
      <c r="AY1" s="9"/>
      <c r="AZ1" s="9"/>
      <c r="BA1" s="9"/>
      <c r="BB1" s="4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</row>
    <row r="2" spans="1:83" ht="12.75" hidden="1" customHeight="1">
      <c r="A2" s="30"/>
      <c r="B2" s="9"/>
      <c r="C2" s="9"/>
      <c r="D2" s="9"/>
      <c r="E2" s="9"/>
      <c r="F2" s="8"/>
      <c r="G2" s="8"/>
      <c r="H2" s="8"/>
      <c r="I2" s="8"/>
      <c r="J2" s="8"/>
      <c r="K2" s="8"/>
      <c r="L2" s="8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49"/>
      <c r="AP2" s="9"/>
      <c r="AQ2" s="9"/>
      <c r="AR2" s="9"/>
      <c r="AS2" s="9"/>
      <c r="AT2" s="9"/>
      <c r="AU2" s="49"/>
      <c r="AV2" s="9"/>
      <c r="AW2" s="9"/>
      <c r="AX2" s="9"/>
      <c r="AY2" s="9"/>
      <c r="AZ2" s="9"/>
      <c r="BA2" s="9"/>
      <c r="BB2" s="4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</row>
    <row r="3" spans="1:83" ht="9.75" customHeight="1">
      <c r="A3" s="30"/>
      <c r="B3" s="9"/>
      <c r="C3" s="9"/>
      <c r="D3" s="9"/>
      <c r="E3" s="9"/>
      <c r="F3" s="9"/>
      <c r="G3" s="9"/>
      <c r="H3" s="9"/>
      <c r="I3" s="9"/>
      <c r="J3" s="9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49"/>
      <c r="AV3" s="9"/>
      <c r="AW3" s="9"/>
      <c r="AX3" s="9"/>
      <c r="AY3" s="9"/>
      <c r="AZ3" s="9"/>
      <c r="BA3" s="9"/>
      <c r="BB3" s="4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</row>
    <row r="4" spans="1:83" ht="15" customHeight="1">
      <c r="A4" s="30"/>
      <c r="B4" s="9"/>
      <c r="C4" s="9"/>
      <c r="D4" s="9"/>
      <c r="E4" s="9"/>
      <c r="F4" s="9"/>
      <c r="G4" s="9"/>
      <c r="H4" s="9"/>
      <c r="I4" s="9"/>
      <c r="J4" s="9"/>
      <c r="K4" s="65" t="s">
        <v>83</v>
      </c>
      <c r="L4" s="45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3"/>
      <c r="AF4" s="63"/>
      <c r="AG4" s="63"/>
      <c r="AH4" s="63"/>
      <c r="AI4" s="63"/>
      <c r="AJ4" s="63"/>
      <c r="AK4" s="63"/>
      <c r="AL4" s="63"/>
      <c r="AM4" s="49"/>
      <c r="AN4" s="49"/>
      <c r="AO4" s="49"/>
      <c r="AP4" s="9"/>
      <c r="AQ4" s="9"/>
      <c r="AR4" s="9"/>
      <c r="AS4" s="9"/>
      <c r="AT4" s="9"/>
      <c r="AU4" s="49"/>
      <c r="AV4" s="9"/>
      <c r="AW4" s="9"/>
      <c r="AX4" s="9"/>
      <c r="AY4" s="9"/>
      <c r="AZ4" s="9"/>
      <c r="BA4" s="9"/>
      <c r="BB4" s="49"/>
      <c r="BC4" s="9"/>
      <c r="BD4" s="9"/>
      <c r="BE4" s="9"/>
      <c r="BF4" s="9"/>
      <c r="BG4" s="9"/>
      <c r="BH4" s="63"/>
      <c r="BI4" s="63"/>
      <c r="BJ4" s="63"/>
      <c r="BK4" s="63"/>
      <c r="BL4" s="63"/>
      <c r="BM4" s="63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</row>
    <row r="5" spans="1:83" ht="9" customHeight="1">
      <c r="A5" s="30"/>
      <c r="B5" s="9"/>
      <c r="C5" s="9"/>
      <c r="D5" s="9"/>
      <c r="E5" s="34"/>
      <c r="F5" s="34"/>
      <c r="G5" s="34"/>
      <c r="H5" s="34"/>
      <c r="I5" s="421"/>
      <c r="J5" s="421"/>
      <c r="K5" s="66"/>
      <c r="L5" s="35"/>
      <c r="M5" s="45"/>
      <c r="N5" s="45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3"/>
      <c r="AF5" s="63"/>
      <c r="AG5" s="63"/>
      <c r="AH5" s="63"/>
      <c r="AI5" s="63"/>
      <c r="AJ5" s="63"/>
      <c r="AK5" s="63"/>
      <c r="AL5" s="63"/>
      <c r="AM5" s="49"/>
      <c r="AN5" s="49"/>
      <c r="AO5" s="49"/>
      <c r="AP5" s="9"/>
      <c r="AQ5" s="9"/>
      <c r="AR5" s="9"/>
      <c r="AS5" s="9"/>
      <c r="AT5" s="9"/>
      <c r="AU5" s="49"/>
      <c r="AV5" s="9"/>
      <c r="AW5" s="9"/>
      <c r="AX5" s="9"/>
      <c r="AY5" s="9"/>
      <c r="AZ5" s="9"/>
      <c r="BA5" s="9"/>
      <c r="BB5" s="49"/>
      <c r="BC5" s="9"/>
      <c r="BD5" s="9"/>
      <c r="BE5" s="9"/>
      <c r="BF5" s="9"/>
      <c r="BG5" s="9"/>
      <c r="BH5" s="63"/>
      <c r="BI5" s="63"/>
      <c r="BJ5" s="63"/>
      <c r="BK5" s="63"/>
      <c r="BL5" s="63"/>
      <c r="BM5" s="63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3" ht="11.25" hidden="1" customHeight="1">
      <c r="A6" s="30"/>
      <c r="B6" s="9"/>
      <c r="C6" s="9"/>
      <c r="D6" s="9"/>
      <c r="E6" s="34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49"/>
      <c r="AN6" s="49"/>
      <c r="AO6" s="49"/>
      <c r="AP6" s="9"/>
      <c r="AQ6" s="9"/>
      <c r="AR6" s="9"/>
      <c r="AS6" s="9"/>
      <c r="AT6" s="9"/>
      <c r="AU6" s="49"/>
      <c r="AV6" s="9"/>
      <c r="AW6" s="9"/>
      <c r="AX6" s="9"/>
      <c r="AY6" s="9"/>
      <c r="AZ6" s="9"/>
      <c r="BA6" s="9"/>
      <c r="BB6" s="49"/>
      <c r="BC6" s="9"/>
      <c r="BD6" s="9"/>
      <c r="BE6" s="9"/>
      <c r="BF6" s="9"/>
      <c r="BG6" s="9"/>
      <c r="BH6" s="63"/>
      <c r="BI6" s="63"/>
      <c r="BJ6" s="63"/>
      <c r="BK6" s="63"/>
      <c r="BL6" s="63"/>
      <c r="BM6" s="63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  <row r="7" spans="1:83" ht="12" hidden="1" customHeight="1">
      <c r="A7" s="30"/>
      <c r="B7" s="9"/>
      <c r="C7" s="9"/>
      <c r="D7" s="9"/>
      <c r="E7" s="34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9"/>
      <c r="CD7" s="80"/>
    </row>
    <row r="8" spans="1:83" ht="11.25" hidden="1" customHeight="1">
      <c r="A8" s="30"/>
      <c r="B8" s="9"/>
      <c r="C8" s="9"/>
      <c r="D8" s="9"/>
      <c r="E8" s="34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81"/>
      <c r="AC8" s="32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34"/>
      <c r="AP8" s="34"/>
      <c r="AQ8" s="34"/>
      <c r="AR8" s="49"/>
      <c r="AS8" s="9"/>
      <c r="AT8" s="9"/>
      <c r="AU8" s="68"/>
      <c r="AV8" s="68"/>
      <c r="AW8" s="68"/>
      <c r="AX8" s="68"/>
      <c r="AY8" s="82"/>
      <c r="AZ8" s="9"/>
      <c r="BA8" s="9"/>
      <c r="BB8" s="34"/>
      <c r="BC8" s="34"/>
      <c r="BD8" s="34"/>
      <c r="BE8" s="34"/>
      <c r="BF8" s="49"/>
      <c r="BG8" s="9"/>
      <c r="BH8" s="81"/>
      <c r="BI8" s="81"/>
      <c r="BJ8" s="81"/>
      <c r="BK8" s="81"/>
      <c r="BL8" s="81"/>
      <c r="BM8" s="81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</row>
    <row r="9" spans="1:83" ht="22.5" hidden="1" customHeight="1">
      <c r="A9" s="30"/>
      <c r="B9" s="9"/>
      <c r="C9" s="9"/>
      <c r="D9" s="9"/>
      <c r="E9" s="34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32"/>
      <c r="AB9" s="70" t="s">
        <v>16</v>
      </c>
      <c r="AC9" s="70" t="s">
        <v>16</v>
      </c>
      <c r="AD9" s="70" t="s">
        <v>16</v>
      </c>
      <c r="AE9" s="70" t="s">
        <v>16</v>
      </c>
      <c r="AF9" s="70" t="s">
        <v>16</v>
      </c>
      <c r="AG9" s="70" t="s">
        <v>16</v>
      </c>
      <c r="AH9" s="70" t="s">
        <v>16</v>
      </c>
      <c r="AI9" s="70" t="s">
        <v>16</v>
      </c>
      <c r="AJ9" s="70" t="s">
        <v>16</v>
      </c>
      <c r="AK9" s="70" t="s">
        <v>16</v>
      </c>
      <c r="AL9" s="70" t="s">
        <v>16</v>
      </c>
      <c r="AM9" s="70" t="s">
        <v>16</v>
      </c>
      <c r="AN9" s="70" t="s">
        <v>16</v>
      </c>
      <c r="AO9" s="39"/>
      <c r="AP9" s="9"/>
      <c r="AQ9" s="9"/>
      <c r="AR9" s="49"/>
      <c r="AS9" s="9"/>
      <c r="AT9" s="32"/>
      <c r="AU9" s="70" t="s">
        <v>16</v>
      </c>
      <c r="AV9" s="70" t="s">
        <v>16</v>
      </c>
      <c r="AW9" s="70" t="s">
        <v>16</v>
      </c>
      <c r="AX9" s="70" t="s">
        <v>16</v>
      </c>
      <c r="AY9" s="70" t="s">
        <v>16</v>
      </c>
      <c r="AZ9" s="39"/>
      <c r="BA9" s="9"/>
      <c r="BB9" s="9"/>
      <c r="BC9" s="9"/>
      <c r="BD9" s="9"/>
      <c r="BE9" s="9"/>
      <c r="BF9" s="49"/>
      <c r="BG9" s="32"/>
      <c r="BH9" s="70" t="s">
        <v>57</v>
      </c>
      <c r="BI9" s="70" t="s">
        <v>57</v>
      </c>
      <c r="BJ9" s="70" t="s">
        <v>57</v>
      </c>
      <c r="BK9" s="70" t="s">
        <v>57</v>
      </c>
      <c r="BL9" s="70" t="s">
        <v>57</v>
      </c>
      <c r="BM9" s="70" t="s">
        <v>57</v>
      </c>
      <c r="BN9" s="39"/>
      <c r="BO9" s="267" t="s">
        <v>16</v>
      </c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</row>
    <row r="10" spans="1:83" ht="11.25" hidden="1" customHeight="1">
      <c r="A10" s="30"/>
      <c r="B10" s="9"/>
      <c r="C10" s="9"/>
      <c r="D10" s="9"/>
      <c r="E10" s="34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9"/>
      <c r="AP10" s="9"/>
      <c r="AQ10" s="9"/>
      <c r="AR10" s="9"/>
      <c r="AS10" s="9"/>
      <c r="AT10" s="9"/>
      <c r="AU10" s="72"/>
      <c r="AV10" s="72"/>
      <c r="AW10" s="72"/>
      <c r="AX10" s="45"/>
      <c r="AY10" s="45"/>
      <c r="AZ10" s="9"/>
      <c r="BA10" s="9"/>
      <c r="BB10" s="9"/>
      <c r="BC10" s="9"/>
      <c r="BD10" s="9"/>
      <c r="BE10" s="9"/>
      <c r="BF10" s="9"/>
      <c r="BG10" s="9"/>
      <c r="BH10" s="72"/>
      <c r="BI10" s="72"/>
      <c r="BJ10" s="72"/>
      <c r="BK10" s="72"/>
      <c r="BL10" s="72"/>
      <c r="BM10" s="72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</row>
    <row r="11" spans="1:83" ht="5.25" customHeight="1">
      <c r="A11" s="30"/>
      <c r="B11" s="9"/>
      <c r="C11" s="9"/>
      <c r="D11" s="9"/>
      <c r="E11" s="34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32"/>
      <c r="AS11" s="32"/>
      <c r="AT11" s="32"/>
      <c r="AU11" s="73"/>
      <c r="AV11" s="73"/>
      <c r="AW11" s="73"/>
      <c r="AX11" s="73"/>
      <c r="AY11" s="32"/>
      <c r="AZ11" s="32"/>
      <c r="BA11" s="32"/>
      <c r="BB11" s="73"/>
      <c r="BC11" s="73"/>
      <c r="BD11" s="73"/>
      <c r="BE11" s="73"/>
      <c r="BF11" s="32"/>
      <c r="BG11" s="32"/>
      <c r="BH11" s="73"/>
      <c r="BI11" s="73"/>
      <c r="BJ11" s="73"/>
      <c r="BK11" s="73"/>
      <c r="BL11" s="73"/>
      <c r="BM11" s="73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</row>
    <row r="12" spans="1:83" ht="12" customHeight="1">
      <c r="A12" s="49"/>
      <c r="B12" s="9"/>
      <c r="C12" s="9"/>
      <c r="D12" s="9"/>
      <c r="E12" s="68"/>
      <c r="F12" s="420" t="s">
        <v>58</v>
      </c>
      <c r="G12" s="420" t="s">
        <v>21</v>
      </c>
      <c r="H12" s="420" t="s">
        <v>23</v>
      </c>
      <c r="I12" s="420" t="s">
        <v>84</v>
      </c>
      <c r="J12" s="420" t="s">
        <v>27</v>
      </c>
      <c r="K12" s="420" t="s">
        <v>59</v>
      </c>
      <c r="L12" s="420" t="s">
        <v>60</v>
      </c>
      <c r="M12" s="420"/>
      <c r="N12" s="420"/>
      <c r="O12" s="420" t="s">
        <v>18</v>
      </c>
      <c r="P12" s="420"/>
      <c r="Q12" s="420" t="s">
        <v>85</v>
      </c>
      <c r="R12" s="420" t="s">
        <v>48</v>
      </c>
      <c r="S12" s="420"/>
      <c r="T12" s="420" t="s">
        <v>66</v>
      </c>
      <c r="U12" s="420"/>
      <c r="V12" s="420"/>
      <c r="W12" s="420"/>
      <c r="X12" s="420"/>
      <c r="Y12" s="420"/>
      <c r="Z12" s="420"/>
      <c r="AA12" s="420"/>
      <c r="AB12" s="420" t="s">
        <v>58</v>
      </c>
      <c r="AC12" s="420" t="s">
        <v>86</v>
      </c>
      <c r="AD12" s="420" t="s">
        <v>87</v>
      </c>
      <c r="AE12" s="431" t="s">
        <v>88</v>
      </c>
      <c r="AF12" s="431"/>
      <c r="AG12" s="431"/>
      <c r="AH12" s="420" t="s">
        <v>89</v>
      </c>
      <c r="AI12" s="420"/>
      <c r="AJ12" s="420"/>
      <c r="AK12" s="420"/>
      <c r="AL12" s="420"/>
      <c r="AM12" s="420"/>
      <c r="AN12" s="420"/>
      <c r="AO12" s="420"/>
      <c r="AP12" s="420"/>
      <c r="AQ12" s="420"/>
      <c r="AR12" s="420"/>
      <c r="AS12" s="420"/>
      <c r="AT12" s="420"/>
      <c r="AU12" s="420" t="s">
        <v>90</v>
      </c>
      <c r="AV12" s="420"/>
      <c r="AW12" s="420"/>
      <c r="AX12" s="420"/>
      <c r="AY12" s="420"/>
      <c r="AZ12" s="420"/>
      <c r="BA12" s="420"/>
      <c r="BB12" s="420"/>
      <c r="BC12" s="420"/>
      <c r="BD12" s="420"/>
      <c r="BE12" s="420"/>
      <c r="BF12" s="420"/>
      <c r="BG12" s="420"/>
      <c r="BH12" s="431" t="s">
        <v>91</v>
      </c>
      <c r="BI12" s="431"/>
      <c r="BJ12" s="431" t="s">
        <v>92</v>
      </c>
      <c r="BK12" s="431"/>
      <c r="BL12" s="431" t="s">
        <v>93</v>
      </c>
      <c r="BM12" s="431"/>
      <c r="BN12" s="420"/>
      <c r="BO12" s="420" t="s">
        <v>94</v>
      </c>
      <c r="BP12" s="420"/>
      <c r="BQ12" s="420"/>
      <c r="BR12" s="420"/>
      <c r="BS12" s="420"/>
      <c r="BT12" s="420"/>
      <c r="BU12" s="420"/>
      <c r="BV12" s="420"/>
      <c r="BW12" s="420"/>
      <c r="BX12" s="420"/>
      <c r="BY12" s="420"/>
      <c r="BZ12" s="420"/>
      <c r="CA12" s="420"/>
      <c r="CB12" s="420"/>
      <c r="CC12" s="420"/>
      <c r="CD12" s="432" t="s">
        <v>95</v>
      </c>
      <c r="CE12" s="225"/>
    </row>
    <row r="13" spans="1:83" ht="12" customHeight="1">
      <c r="A13" s="49"/>
      <c r="B13" s="9"/>
      <c r="C13" s="9"/>
      <c r="D13" s="9"/>
      <c r="E13" s="74"/>
      <c r="F13" s="420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  <c r="S13" s="420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0"/>
      <c r="AE13" s="431" t="s">
        <v>91</v>
      </c>
      <c r="AF13" s="431" t="s">
        <v>92</v>
      </c>
      <c r="AG13" s="431" t="s">
        <v>93</v>
      </c>
      <c r="AH13" s="431" t="s">
        <v>64</v>
      </c>
      <c r="AI13" s="431" t="s">
        <v>65</v>
      </c>
      <c r="AJ13" s="431" t="s">
        <v>66</v>
      </c>
      <c r="AK13" s="431" t="s">
        <v>96</v>
      </c>
      <c r="AL13" s="431" t="s">
        <v>66</v>
      </c>
      <c r="AM13" s="431" t="s">
        <v>97</v>
      </c>
      <c r="AN13" s="431" t="s">
        <v>98</v>
      </c>
      <c r="AO13" s="420"/>
      <c r="AP13" s="420"/>
      <c r="AQ13" s="420"/>
      <c r="AR13" s="420"/>
      <c r="AS13" s="420"/>
      <c r="AT13" s="420"/>
      <c r="AU13" s="431" t="s">
        <v>64</v>
      </c>
      <c r="AV13" s="431" t="s">
        <v>65</v>
      </c>
      <c r="AW13" s="431" t="s">
        <v>66</v>
      </c>
      <c r="AX13" s="431" t="s">
        <v>96</v>
      </c>
      <c r="AY13" s="431" t="s">
        <v>66</v>
      </c>
      <c r="AZ13" s="431"/>
      <c r="BA13" s="431"/>
      <c r="BB13" s="431"/>
      <c r="BC13" s="420"/>
      <c r="BD13" s="420"/>
      <c r="BE13" s="420"/>
      <c r="BF13" s="420"/>
      <c r="BG13" s="420"/>
      <c r="BH13" s="431" t="s">
        <v>99</v>
      </c>
      <c r="BI13" s="431" t="s">
        <v>100</v>
      </c>
      <c r="BJ13" s="431" t="s">
        <v>99</v>
      </c>
      <c r="BK13" s="431" t="s">
        <v>100</v>
      </c>
      <c r="BL13" s="431" t="s">
        <v>99</v>
      </c>
      <c r="BM13" s="431" t="s">
        <v>100</v>
      </c>
      <c r="BN13" s="420"/>
      <c r="BO13" s="420"/>
      <c r="BP13" s="420"/>
      <c r="BQ13" s="420"/>
      <c r="BR13" s="420"/>
      <c r="BS13" s="420"/>
      <c r="BT13" s="420"/>
      <c r="BU13" s="420"/>
      <c r="BV13" s="420"/>
      <c r="BW13" s="420"/>
      <c r="BX13" s="420"/>
      <c r="BY13" s="420"/>
      <c r="BZ13" s="420"/>
      <c r="CA13" s="420"/>
      <c r="CB13" s="420"/>
      <c r="CC13" s="420"/>
      <c r="CD13" s="432"/>
      <c r="CE13" s="225"/>
    </row>
    <row r="14" spans="1:83" ht="12" customHeight="1">
      <c r="A14" s="49"/>
      <c r="B14" s="9"/>
      <c r="C14" s="9"/>
      <c r="D14" s="9"/>
      <c r="E14" s="74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AD14" s="420"/>
      <c r="AE14" s="431"/>
      <c r="AF14" s="431"/>
      <c r="AG14" s="431"/>
      <c r="AH14" s="431"/>
      <c r="AI14" s="431"/>
      <c r="AJ14" s="431"/>
      <c r="AK14" s="431"/>
      <c r="AL14" s="431"/>
      <c r="AM14" s="431"/>
      <c r="AN14" s="431"/>
      <c r="AO14" s="420"/>
      <c r="AP14" s="420"/>
      <c r="AQ14" s="420"/>
      <c r="AR14" s="420"/>
      <c r="AS14" s="420"/>
      <c r="AT14" s="420"/>
      <c r="AU14" s="431"/>
      <c r="AV14" s="431"/>
      <c r="AW14" s="431"/>
      <c r="AX14" s="431"/>
      <c r="AY14" s="431"/>
      <c r="AZ14" s="431"/>
      <c r="BA14" s="431"/>
      <c r="BB14" s="431"/>
      <c r="BC14" s="420"/>
      <c r="BD14" s="420"/>
      <c r="BE14" s="420"/>
      <c r="BF14" s="420"/>
      <c r="BG14" s="420"/>
      <c r="BH14" s="431"/>
      <c r="BI14" s="431"/>
      <c r="BJ14" s="431"/>
      <c r="BK14" s="431"/>
      <c r="BL14" s="431"/>
      <c r="BM14" s="431"/>
      <c r="BN14" s="420"/>
      <c r="BO14" s="420"/>
      <c r="BP14" s="420"/>
      <c r="BQ14" s="420"/>
      <c r="BR14" s="420"/>
      <c r="BS14" s="420"/>
      <c r="BT14" s="420"/>
      <c r="BU14" s="420"/>
      <c r="BV14" s="420"/>
      <c r="BW14" s="420"/>
      <c r="BX14" s="420"/>
      <c r="BY14" s="420"/>
      <c r="BZ14" s="420"/>
      <c r="CA14" s="420"/>
      <c r="CB14" s="420"/>
      <c r="CC14" s="420"/>
      <c r="CD14" s="432"/>
      <c r="CE14" s="225"/>
    </row>
    <row r="15" spans="1:83" ht="0.75" customHeight="1">
      <c r="A15" s="49"/>
      <c r="B15" s="9"/>
      <c r="C15" s="9"/>
      <c r="D15" s="9"/>
      <c r="E15" s="74"/>
      <c r="F15" s="118">
        <v>0</v>
      </c>
      <c r="G15" s="117"/>
      <c r="H15" s="117"/>
      <c r="I15" s="117"/>
      <c r="J15" s="117"/>
      <c r="K15" s="87"/>
      <c r="L15" s="87"/>
      <c r="M15" s="117"/>
      <c r="N15" s="117"/>
      <c r="O15" s="117"/>
      <c r="P15" s="117"/>
      <c r="Q15" s="87"/>
      <c r="R15" s="117"/>
      <c r="S15" s="117"/>
      <c r="T15" s="117"/>
      <c r="U15" s="117"/>
      <c r="V15" s="117"/>
      <c r="W15" s="117"/>
      <c r="X15" s="117"/>
      <c r="Y15" s="117"/>
      <c r="Z15" s="11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117"/>
      <c r="AP15" s="117"/>
      <c r="AQ15" s="117"/>
      <c r="AR15" s="117"/>
      <c r="AS15" s="117"/>
      <c r="AT15" s="117"/>
      <c r="AU15" s="87"/>
      <c r="AV15" s="87"/>
      <c r="AW15" s="87"/>
      <c r="AX15" s="87"/>
      <c r="AY15" s="87"/>
      <c r="AZ15" s="117"/>
      <c r="BA15" s="117"/>
      <c r="BB15" s="117"/>
      <c r="BC15" s="117"/>
      <c r="BD15" s="117"/>
      <c r="BE15" s="117"/>
      <c r="BF15" s="117"/>
      <c r="BG15" s="117"/>
      <c r="BH15" s="87"/>
      <c r="BI15" s="87"/>
      <c r="BJ15" s="87"/>
      <c r="BK15" s="87"/>
      <c r="BL15" s="87"/>
      <c r="BM15" s="87"/>
      <c r="BN15" s="117"/>
      <c r="BO15" s="8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87"/>
      <c r="CE15" s="225"/>
    </row>
    <row r="16" spans="1:83" ht="15" customHeight="1">
      <c r="A16" s="287"/>
      <c r="B16" s="288"/>
      <c r="C16" s="288"/>
      <c r="D16" s="289" t="s">
        <v>70</v>
      </c>
      <c r="E16" s="289" t="s">
        <v>101</v>
      </c>
      <c r="F16" s="433" t="str">
        <f>IF('Список территорий'!$F$16="","",'Список территорий'!$F$16)</f>
        <v>1</v>
      </c>
      <c r="G16" s="436" t="str">
        <f>IF('Список территорий'!$G$16="","",'Список территорий'!$G$16)</f>
        <v>8614000871</v>
      </c>
      <c r="H16" s="436" t="str">
        <f>IF('Список территорий'!$H$16="","",'Список территорий'!$H$16)</f>
        <v>861401001</v>
      </c>
      <c r="I16" s="436" t="str">
        <f>IF('Список территорий'!$I$16="","",'Список территорий'!$I$16)</f>
        <v>ООО "ПриобьСтройГарант"</v>
      </c>
      <c r="J16" s="436" t="str">
        <f>IF('Список территорий'!$J$16="","",'Список территорий'!$J$16)</f>
        <v>1 23 00 | Общества с ограниченной ответственностью</v>
      </c>
      <c r="K16" s="436" t="str">
        <f>IF('Список территорий'!$K$16="","",'Список территорий'!$K$16)</f>
        <v/>
      </c>
      <c r="L16" s="436" t="str">
        <f>IF('Список территорий'!$L$16="","",'Список территорий'!$L$16)</f>
        <v>Некомбинированное производство :: Передача :: Сбыт</v>
      </c>
      <c r="M16" s="441"/>
      <c r="N16" s="441"/>
      <c r="O16" s="438"/>
      <c r="P16" s="299"/>
      <c r="Q16" s="438" t="s">
        <v>102</v>
      </c>
      <c r="R16" s="300" t="str">
        <f>F16&amp;".0"</f>
        <v>1.0</v>
      </c>
      <c r="S16" s="301"/>
      <c r="T16" s="438"/>
      <c r="U16" s="301"/>
      <c r="V16" s="301"/>
      <c r="W16" s="301"/>
      <c r="X16" s="301"/>
      <c r="Y16" s="301"/>
      <c r="Z16" s="301"/>
      <c r="AA16" s="302"/>
      <c r="AB16" s="303">
        <v>0</v>
      </c>
      <c r="AC16" s="304"/>
      <c r="AD16" s="304"/>
      <c r="AE16" s="304"/>
      <c r="AF16" s="304"/>
      <c r="AG16" s="304"/>
      <c r="AH16" s="304"/>
      <c r="AI16" s="304"/>
      <c r="AJ16" s="304"/>
      <c r="AK16" s="304"/>
      <c r="AL16" s="304"/>
      <c r="AM16" s="304"/>
      <c r="AN16" s="304"/>
      <c r="AO16" s="304"/>
      <c r="AP16" s="304"/>
      <c r="AQ16" s="304"/>
      <c r="AR16" s="304"/>
      <c r="AS16" s="304"/>
      <c r="AT16" s="304"/>
      <c r="AU16" s="304"/>
      <c r="AV16" s="304"/>
      <c r="AW16" s="304"/>
      <c r="AX16" s="304"/>
      <c r="AY16" s="304"/>
      <c r="AZ16" s="304"/>
      <c r="BA16" s="304"/>
      <c r="BB16" s="304"/>
      <c r="BC16" s="304"/>
      <c r="BD16" s="304"/>
      <c r="BE16" s="304"/>
      <c r="BF16" s="304"/>
      <c r="BG16" s="304"/>
      <c r="BH16" s="304"/>
      <c r="BI16" s="304"/>
      <c r="BJ16" s="304"/>
      <c r="BK16" s="304"/>
      <c r="BL16" s="304"/>
      <c r="BM16" s="304"/>
      <c r="BN16" s="304"/>
      <c r="BO16" s="304"/>
      <c r="BP16" s="304"/>
      <c r="BQ16" s="304"/>
      <c r="BR16" s="304"/>
      <c r="BS16" s="304"/>
      <c r="BT16" s="304"/>
      <c r="BU16" s="304"/>
      <c r="BV16" s="304"/>
      <c r="BW16" s="304"/>
      <c r="BX16" s="304"/>
      <c r="BY16" s="304"/>
      <c r="BZ16" s="304"/>
      <c r="CA16" s="304"/>
      <c r="CB16" s="304"/>
      <c r="CC16" s="304"/>
      <c r="CD16" s="304"/>
      <c r="CE16" s="305"/>
    </row>
    <row r="17" spans="1:83" ht="22.5" customHeight="1">
      <c r="A17" s="287"/>
      <c r="B17" s="288"/>
      <c r="C17" s="288"/>
      <c r="D17" s="288"/>
      <c r="E17" s="306"/>
      <c r="F17" s="434"/>
      <c r="G17" s="434"/>
      <c r="H17" s="434"/>
      <c r="I17" s="434"/>
      <c r="J17" s="434"/>
      <c r="K17" s="434"/>
      <c r="L17" s="434"/>
      <c r="M17" s="434"/>
      <c r="N17" s="434"/>
      <c r="O17" s="434"/>
      <c r="P17" s="295"/>
      <c r="Q17" s="439"/>
      <c r="R17" s="301"/>
      <c r="S17" s="301"/>
      <c r="T17" s="440"/>
      <c r="U17" s="301"/>
      <c r="V17" s="301"/>
      <c r="W17" s="301"/>
      <c r="X17" s="301"/>
      <c r="Y17" s="308"/>
      <c r="Z17" s="309" t="s">
        <v>70</v>
      </c>
      <c r="AA17" s="310" t="s">
        <v>71</v>
      </c>
      <c r="AB17" s="291" t="s">
        <v>72</v>
      </c>
      <c r="AC17" s="293" t="s">
        <v>103</v>
      </c>
      <c r="AD17" s="291" t="s">
        <v>104</v>
      </c>
      <c r="AE17" s="291" t="s">
        <v>105</v>
      </c>
      <c r="AF17" s="291" t="s">
        <v>75</v>
      </c>
      <c r="AG17" s="291" t="s">
        <v>75</v>
      </c>
      <c r="AH17" s="291" t="s">
        <v>76</v>
      </c>
      <c r="AI17" s="291" t="s">
        <v>77</v>
      </c>
      <c r="AJ17" s="291" t="s">
        <v>78</v>
      </c>
      <c r="AK17" s="291" t="s">
        <v>106</v>
      </c>
      <c r="AL17" s="291" t="s">
        <v>107</v>
      </c>
      <c r="AM17" s="291" t="s">
        <v>108</v>
      </c>
      <c r="AN17" s="291" t="s">
        <v>109</v>
      </c>
      <c r="AO17" s="307"/>
      <c r="AP17" s="301"/>
      <c r="AQ17" s="301"/>
      <c r="AR17" s="301"/>
      <c r="AS17" s="301"/>
      <c r="AT17" s="301"/>
      <c r="AU17" s="291" t="s">
        <v>76</v>
      </c>
      <c r="AV17" s="291" t="s">
        <v>77</v>
      </c>
      <c r="AW17" s="291" t="s">
        <v>78</v>
      </c>
      <c r="AX17" s="291" t="s">
        <v>106</v>
      </c>
      <c r="AY17" s="291" t="s">
        <v>107</v>
      </c>
      <c r="AZ17" s="307"/>
      <c r="BA17" s="301"/>
      <c r="BB17" s="301"/>
      <c r="BC17" s="301"/>
      <c r="BD17" s="301"/>
      <c r="BE17" s="301"/>
      <c r="BF17" s="301"/>
      <c r="BG17" s="301"/>
      <c r="BH17" s="311">
        <v>10.83</v>
      </c>
      <c r="BI17" s="311">
        <v>1.89</v>
      </c>
      <c r="BJ17" s="311">
        <v>0</v>
      </c>
      <c r="BK17" s="311">
        <v>0</v>
      </c>
      <c r="BL17" s="311">
        <v>0</v>
      </c>
      <c r="BM17" s="311">
        <v>0</v>
      </c>
      <c r="BN17" s="307"/>
      <c r="BO17" s="312" t="s">
        <v>110</v>
      </c>
      <c r="BP17" s="301"/>
      <c r="BQ17" s="301"/>
      <c r="BR17" s="301"/>
      <c r="BS17" s="301"/>
      <c r="BT17" s="301"/>
      <c r="BU17" s="301"/>
      <c r="BV17" s="301"/>
      <c r="BW17" s="301"/>
      <c r="BX17" s="301"/>
      <c r="BY17" s="301"/>
      <c r="BZ17" s="301"/>
      <c r="CA17" s="301"/>
      <c r="CB17" s="301"/>
      <c r="CC17" s="301"/>
      <c r="CD17" s="313"/>
      <c r="CE17" s="314"/>
    </row>
    <row r="18" spans="1:83" ht="22.5" customHeight="1">
      <c r="A18" s="287"/>
      <c r="B18" s="288"/>
      <c r="C18" s="288"/>
      <c r="D18" s="288"/>
      <c r="E18" s="306"/>
      <c r="F18" s="434"/>
      <c r="G18" s="434"/>
      <c r="H18" s="434"/>
      <c r="I18" s="434"/>
      <c r="J18" s="434"/>
      <c r="K18" s="434"/>
      <c r="L18" s="434"/>
      <c r="M18" s="434"/>
      <c r="N18" s="434"/>
      <c r="O18" s="434"/>
      <c r="P18" s="295"/>
      <c r="Q18" s="439"/>
      <c r="R18" s="301"/>
      <c r="S18" s="301"/>
      <c r="T18" s="440"/>
      <c r="U18" s="301"/>
      <c r="V18" s="301"/>
      <c r="W18" s="301"/>
      <c r="X18" s="301"/>
      <c r="Y18" s="308"/>
      <c r="Z18" s="309" t="s">
        <v>70</v>
      </c>
      <c r="AA18" s="310" t="s">
        <v>71</v>
      </c>
      <c r="AB18" s="291" t="s">
        <v>111</v>
      </c>
      <c r="AC18" s="293" t="s">
        <v>112</v>
      </c>
      <c r="AD18" s="291" t="s">
        <v>104</v>
      </c>
      <c r="AE18" s="291" t="s">
        <v>105</v>
      </c>
      <c r="AF18" s="291" t="s">
        <v>75</v>
      </c>
      <c r="AG18" s="291" t="s">
        <v>75</v>
      </c>
      <c r="AH18" s="291" t="s">
        <v>76</v>
      </c>
      <c r="AI18" s="291" t="s">
        <v>77</v>
      </c>
      <c r="AJ18" s="291" t="s">
        <v>78</v>
      </c>
      <c r="AK18" s="291" t="s">
        <v>113</v>
      </c>
      <c r="AL18" s="291" t="s">
        <v>114</v>
      </c>
      <c r="AM18" s="291" t="s">
        <v>115</v>
      </c>
      <c r="AN18" s="291" t="s">
        <v>116</v>
      </c>
      <c r="AO18" s="307"/>
      <c r="AP18" s="301"/>
      <c r="AQ18" s="301"/>
      <c r="AR18" s="301"/>
      <c r="AS18" s="301"/>
      <c r="AT18" s="301"/>
      <c r="AU18" s="291" t="s">
        <v>76</v>
      </c>
      <c r="AV18" s="291" t="s">
        <v>77</v>
      </c>
      <c r="AW18" s="291" t="s">
        <v>78</v>
      </c>
      <c r="AX18" s="291" t="s">
        <v>113</v>
      </c>
      <c r="AY18" s="291" t="s">
        <v>114</v>
      </c>
      <c r="AZ18" s="307"/>
      <c r="BA18" s="301"/>
      <c r="BB18" s="301"/>
      <c r="BC18" s="301"/>
      <c r="BD18" s="301"/>
      <c r="BE18" s="301"/>
      <c r="BF18" s="301"/>
      <c r="BG18" s="301"/>
      <c r="BH18" s="311">
        <v>0.86</v>
      </c>
      <c r="BI18" s="311">
        <v>0.24</v>
      </c>
      <c r="BJ18" s="311">
        <v>0</v>
      </c>
      <c r="BK18" s="311">
        <v>0</v>
      </c>
      <c r="BL18" s="311">
        <v>0</v>
      </c>
      <c r="BM18" s="311">
        <v>0</v>
      </c>
      <c r="BN18" s="307"/>
      <c r="BO18" s="312" t="s">
        <v>110</v>
      </c>
      <c r="BP18" s="301"/>
      <c r="BQ18" s="301"/>
      <c r="BR18" s="301"/>
      <c r="BS18" s="301"/>
      <c r="BT18" s="301"/>
      <c r="BU18" s="301"/>
      <c r="BV18" s="301"/>
      <c r="BW18" s="301"/>
      <c r="BX18" s="301"/>
      <c r="BY18" s="301"/>
      <c r="BZ18" s="301"/>
      <c r="CA18" s="301"/>
      <c r="CB18" s="301"/>
      <c r="CC18" s="301"/>
      <c r="CD18" s="313"/>
      <c r="CE18" s="314"/>
    </row>
    <row r="19" spans="1:83" ht="22.5" customHeight="1">
      <c r="A19" s="287"/>
      <c r="B19" s="288"/>
      <c r="C19" s="288"/>
      <c r="D19" s="288"/>
      <c r="E19" s="306"/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295"/>
      <c r="Q19" s="439"/>
      <c r="R19" s="301"/>
      <c r="S19" s="301"/>
      <c r="T19" s="440"/>
      <c r="U19" s="301"/>
      <c r="V19" s="301"/>
      <c r="W19" s="301"/>
      <c r="X19" s="301"/>
      <c r="Y19" s="308"/>
      <c r="Z19" s="309" t="s">
        <v>70</v>
      </c>
      <c r="AA19" s="310" t="s">
        <v>71</v>
      </c>
      <c r="AB19" s="291" t="s">
        <v>102</v>
      </c>
      <c r="AC19" s="293" t="s">
        <v>117</v>
      </c>
      <c r="AD19" s="291" t="s">
        <v>104</v>
      </c>
      <c r="AE19" s="291" t="s">
        <v>105</v>
      </c>
      <c r="AF19" s="291" t="s">
        <v>75</v>
      </c>
      <c r="AG19" s="291" t="s">
        <v>75</v>
      </c>
      <c r="AH19" s="291" t="s">
        <v>76</v>
      </c>
      <c r="AI19" s="291" t="s">
        <v>77</v>
      </c>
      <c r="AJ19" s="291" t="s">
        <v>78</v>
      </c>
      <c r="AK19" s="291" t="s">
        <v>118</v>
      </c>
      <c r="AL19" s="291" t="s">
        <v>119</v>
      </c>
      <c r="AM19" s="291" t="s">
        <v>120</v>
      </c>
      <c r="AN19" s="291" t="s">
        <v>121</v>
      </c>
      <c r="AO19" s="307"/>
      <c r="AP19" s="301"/>
      <c r="AQ19" s="301"/>
      <c r="AR19" s="301"/>
      <c r="AS19" s="301"/>
      <c r="AT19" s="301"/>
      <c r="AU19" s="291" t="s">
        <v>76</v>
      </c>
      <c r="AV19" s="291" t="s">
        <v>77</v>
      </c>
      <c r="AW19" s="291" t="s">
        <v>78</v>
      </c>
      <c r="AX19" s="291" t="s">
        <v>118</v>
      </c>
      <c r="AY19" s="291" t="s">
        <v>119</v>
      </c>
      <c r="AZ19" s="307"/>
      <c r="BA19" s="301"/>
      <c r="BB19" s="301"/>
      <c r="BC19" s="301"/>
      <c r="BD19" s="301"/>
      <c r="BE19" s="301"/>
      <c r="BF19" s="301"/>
      <c r="BG19" s="301"/>
      <c r="BH19" s="311">
        <v>7.04</v>
      </c>
      <c r="BI19" s="311">
        <v>1.21</v>
      </c>
      <c r="BJ19" s="311">
        <v>0</v>
      </c>
      <c r="BK19" s="311">
        <v>0</v>
      </c>
      <c r="BL19" s="311">
        <v>0</v>
      </c>
      <c r="BM19" s="311">
        <v>0</v>
      </c>
      <c r="BN19" s="307"/>
      <c r="BO19" s="312" t="s">
        <v>110</v>
      </c>
      <c r="BP19" s="301"/>
      <c r="BQ19" s="301"/>
      <c r="BR19" s="301"/>
      <c r="BS19" s="301"/>
      <c r="BT19" s="301"/>
      <c r="BU19" s="301"/>
      <c r="BV19" s="301"/>
      <c r="BW19" s="301"/>
      <c r="BX19" s="301"/>
      <c r="BY19" s="301"/>
      <c r="BZ19" s="301"/>
      <c r="CA19" s="301"/>
      <c r="CB19" s="301"/>
      <c r="CC19" s="301"/>
      <c r="CD19" s="313"/>
      <c r="CE19" s="314"/>
    </row>
    <row r="20" spans="1:83" ht="10.5" customHeight="1">
      <c r="A20" s="287"/>
      <c r="B20" s="288"/>
      <c r="C20" s="288"/>
      <c r="D20" s="288"/>
      <c r="E20" s="306"/>
      <c r="F20" s="435"/>
      <c r="G20" s="437"/>
      <c r="H20" s="437"/>
      <c r="I20" s="437"/>
      <c r="J20" s="437"/>
      <c r="K20" s="437"/>
      <c r="L20" s="437"/>
      <c r="M20" s="442"/>
      <c r="N20" s="442"/>
      <c r="O20" s="435"/>
      <c r="P20" s="315"/>
      <c r="Q20" s="435"/>
      <c r="R20" s="307"/>
      <c r="S20" s="301"/>
      <c r="T20" s="435"/>
      <c r="U20" s="307"/>
      <c r="V20" s="301"/>
      <c r="W20" s="301"/>
      <c r="X20" s="301"/>
      <c r="Y20" s="301"/>
      <c r="Z20" s="301"/>
      <c r="AA20" s="302"/>
      <c r="AB20" s="304"/>
      <c r="AC20" s="304" t="s">
        <v>122</v>
      </c>
      <c r="AD20" s="304"/>
      <c r="AE20" s="304"/>
      <c r="AF20" s="304"/>
      <c r="AG20" s="304"/>
      <c r="AH20" s="304"/>
      <c r="AI20" s="304"/>
      <c r="AJ20" s="304"/>
      <c r="AK20" s="304"/>
      <c r="AL20" s="304"/>
      <c r="AM20" s="304"/>
      <c r="AN20" s="304"/>
      <c r="AO20" s="304"/>
      <c r="AP20" s="304"/>
      <c r="AQ20" s="304"/>
      <c r="AR20" s="304"/>
      <c r="AS20" s="304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304"/>
      <c r="BP20" s="304"/>
      <c r="BQ20" s="304"/>
      <c r="BR20" s="304"/>
      <c r="BS20" s="304"/>
      <c r="BT20" s="304"/>
      <c r="BU20" s="304"/>
      <c r="BV20" s="304"/>
      <c r="BW20" s="304"/>
      <c r="BX20" s="304"/>
      <c r="BY20" s="304"/>
      <c r="BZ20" s="304"/>
      <c r="CA20" s="304"/>
      <c r="CB20" s="304"/>
      <c r="CC20" s="304"/>
      <c r="CD20" s="304"/>
      <c r="CE20" s="316"/>
    </row>
    <row r="21" spans="1:83" ht="0.75" customHeight="1">
      <c r="A21" s="49"/>
      <c r="B21" s="9"/>
      <c r="C21" s="33" t="s">
        <v>80</v>
      </c>
      <c r="D21" s="9"/>
      <c r="E21" s="32" t="s">
        <v>80</v>
      </c>
      <c r="F21" s="77"/>
      <c r="G21" s="83"/>
      <c r="H21" s="78"/>
      <c r="I21" s="78"/>
      <c r="J21" s="78"/>
      <c r="K21" s="83" t="s">
        <v>81</v>
      </c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225"/>
    </row>
    <row r="22" spans="1:83" ht="11.25" customHeight="1">
      <c r="A22" s="9"/>
      <c r="B22" s="9"/>
      <c r="C22" s="9"/>
      <c r="D22" s="9"/>
      <c r="E22" s="33" t="s">
        <v>82</v>
      </c>
      <c r="F22" s="45"/>
      <c r="G22" s="45"/>
      <c r="H22" s="45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45"/>
      <c r="AS22" s="45"/>
      <c r="AT22" s="45"/>
      <c r="AU22" s="72"/>
      <c r="AV22" s="72"/>
      <c r="AW22" s="72"/>
      <c r="AX22" s="72"/>
      <c r="AY22" s="45"/>
      <c r="AZ22" s="45"/>
      <c r="BA22" s="45"/>
      <c r="BB22" s="72"/>
      <c r="BC22" s="72"/>
      <c r="BD22" s="72"/>
      <c r="BE22" s="72"/>
      <c r="BF22" s="45"/>
      <c r="BG22" s="45"/>
      <c r="BH22" s="72"/>
      <c r="BI22" s="72"/>
      <c r="BJ22" s="72"/>
      <c r="BK22" s="72"/>
      <c r="BL22" s="72"/>
      <c r="BM22" s="72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</row>
    <row r="23" spans="1:83" ht="11.25" customHeight="1">
      <c r="A23" s="4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49"/>
      <c r="AO23" s="49"/>
      <c r="AP23" s="9"/>
      <c r="AQ23" s="9"/>
      <c r="AR23" s="9"/>
      <c r="AS23" s="9"/>
      <c r="AT23" s="9"/>
      <c r="AU23" s="49"/>
      <c r="AV23" s="9"/>
      <c r="AW23" s="9"/>
      <c r="AX23" s="9"/>
      <c r="AY23" s="9"/>
      <c r="AZ23" s="9"/>
      <c r="BA23" s="9"/>
      <c r="BB23" s="4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</row>
    <row r="24" spans="1:83" ht="11.25" customHeight="1">
      <c r="A24" s="4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49"/>
      <c r="AO24" s="49"/>
      <c r="AP24" s="9"/>
      <c r="AQ24" s="9"/>
      <c r="AR24" s="9"/>
      <c r="AS24" s="9"/>
      <c r="AT24" s="9"/>
      <c r="AU24" s="49"/>
      <c r="AV24" s="9"/>
      <c r="AW24" s="9"/>
      <c r="AX24" s="9"/>
      <c r="AY24" s="9"/>
      <c r="AZ24" s="9"/>
      <c r="BA24" s="9"/>
      <c r="BB24" s="4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</row>
    <row r="25" spans="1:83" ht="11.25" customHeight="1">
      <c r="A25" s="4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49"/>
      <c r="AO25" s="49"/>
      <c r="AP25" s="9"/>
      <c r="AQ25" s="9"/>
      <c r="AR25" s="9"/>
      <c r="AS25" s="9"/>
      <c r="AT25" s="9"/>
      <c r="AU25" s="49"/>
      <c r="AV25" s="9"/>
      <c r="AW25" s="9"/>
      <c r="AX25" s="9"/>
      <c r="AY25" s="9"/>
      <c r="AZ25" s="9"/>
      <c r="BA25" s="9"/>
      <c r="BB25" s="4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</row>
    <row r="26" spans="1:83" ht="11.25" customHeight="1">
      <c r="A26" s="4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49"/>
      <c r="AO26" s="49"/>
      <c r="AP26" s="9"/>
      <c r="AQ26" s="9"/>
      <c r="AR26" s="9"/>
      <c r="AS26" s="9"/>
      <c r="AT26" s="9"/>
      <c r="AU26" s="49"/>
      <c r="AV26" s="9"/>
      <c r="AW26" s="9"/>
      <c r="AX26" s="9"/>
      <c r="AY26" s="9"/>
      <c r="AZ26" s="9"/>
      <c r="BA26" s="9"/>
      <c r="BB26" s="4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</row>
    <row r="27" spans="1:83" ht="11.25" customHeight="1">
      <c r="A27" s="4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49"/>
      <c r="AO27" s="49"/>
      <c r="AP27" s="9"/>
      <c r="AQ27" s="9"/>
      <c r="AR27" s="9"/>
      <c r="AS27" s="9"/>
      <c r="AT27" s="9"/>
      <c r="AU27" s="49"/>
      <c r="AV27" s="9"/>
      <c r="AW27" s="9"/>
      <c r="AX27" s="9"/>
      <c r="AY27" s="9"/>
      <c r="AZ27" s="9"/>
      <c r="BA27" s="9"/>
      <c r="BB27" s="4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</row>
    <row r="28" spans="1:83" ht="11.25" customHeight="1">
      <c r="A28" s="4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</row>
    <row r="29" spans="1:83" ht="11.25" customHeight="1">
      <c r="A29" s="4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</row>
    <row r="30" spans="1:83" ht="11.25" customHeight="1">
      <c r="A30" s="4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</row>
    <row r="31" spans="1:83" ht="11.25" customHeight="1">
      <c r="A31" s="4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</row>
    <row r="32" spans="1:83" ht="11.25" customHeight="1">
      <c r="A32" s="4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</row>
    <row r="33" spans="1:82" ht="11.25" customHeight="1">
      <c r="A33" s="4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</row>
    <row r="34" spans="1:82" ht="11.25" customHeight="1">
      <c r="A34" s="4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</row>
    <row r="35" spans="1:82" ht="11.25" customHeight="1">
      <c r="A35" s="4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</row>
    <row r="36" spans="1:82" ht="11.25" customHeight="1">
      <c r="A36" s="4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</row>
    <row r="37" spans="1:82" ht="11.25" customHeight="1">
      <c r="A37" s="4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</row>
    <row r="38" spans="1:82" ht="11.25" customHeight="1">
      <c r="A38" s="4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</row>
    <row r="39" spans="1:82" ht="11.25" customHeight="1">
      <c r="A39" s="4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</row>
  </sheetData>
  <sheetProtection formatColumns="0" formatRows="0" insertRows="0" deleteColumns="0" deleteRows="0" sort="0" autoFilter="0"/>
  <mergeCells count="96">
    <mergeCell ref="T16:T20"/>
    <mergeCell ref="J16:J20"/>
    <mergeCell ref="K16:K20"/>
    <mergeCell ref="L16:L20"/>
    <mergeCell ref="M16:M20"/>
    <mergeCell ref="N16:N20"/>
    <mergeCell ref="O16:O20"/>
    <mergeCell ref="F16:F20"/>
    <mergeCell ref="G16:G20"/>
    <mergeCell ref="H16:H20"/>
    <mergeCell ref="I16:I20"/>
    <mergeCell ref="Q16:Q20"/>
    <mergeCell ref="AY13:AY14"/>
    <mergeCell ref="AZ13:AZ14"/>
    <mergeCell ref="BA13:BA14"/>
    <mergeCell ref="BB13:BB14"/>
    <mergeCell ref="BH13:BH14"/>
    <mergeCell ref="BI13:BI14"/>
    <mergeCell ref="AI13:AI14"/>
    <mergeCell ref="AJ13:AJ14"/>
    <mergeCell ref="AK13:AK14"/>
    <mergeCell ref="AL13:AL14"/>
    <mergeCell ref="AM13:AM14"/>
    <mergeCell ref="AN13:AN14"/>
    <mergeCell ref="AQ12:AQ14"/>
    <mergeCell ref="AR12:AR14"/>
    <mergeCell ref="AS12:AS14"/>
    <mergeCell ref="AT12:AT14"/>
    <mergeCell ref="AU12:BB12"/>
    <mergeCell ref="BC12:BC14"/>
    <mergeCell ref="AU13:AU14"/>
    <mergeCell ref="AV13:AV14"/>
    <mergeCell ref="AW13:AW14"/>
    <mergeCell ref="CD12:CD14"/>
    <mergeCell ref="BS12:BS14"/>
    <mergeCell ref="BT12:BT14"/>
    <mergeCell ref="BU12:BU14"/>
    <mergeCell ref="BV12:BV14"/>
    <mergeCell ref="BW12:BW14"/>
    <mergeCell ref="BX12:BX14"/>
    <mergeCell ref="BY12:BY14"/>
    <mergeCell ref="BZ12:BZ14"/>
    <mergeCell ref="CA12:CA14"/>
    <mergeCell ref="CB12:CB14"/>
    <mergeCell ref="CC12:CC14"/>
    <mergeCell ref="BR12:BR14"/>
    <mergeCell ref="BL13:BL14"/>
    <mergeCell ref="BM13:BM14"/>
    <mergeCell ref="BD12:BD14"/>
    <mergeCell ref="BE12:BE14"/>
    <mergeCell ref="BF12:BF14"/>
    <mergeCell ref="BG12:BG14"/>
    <mergeCell ref="BH12:BI12"/>
    <mergeCell ref="BJ12:BK12"/>
    <mergeCell ref="BJ13:BJ14"/>
    <mergeCell ref="BK13:BK14"/>
    <mergeCell ref="BL12:BM12"/>
    <mergeCell ref="BN12:BN14"/>
    <mergeCell ref="BO12:BO14"/>
    <mergeCell ref="BP12:BP14"/>
    <mergeCell ref="BQ12:BQ14"/>
    <mergeCell ref="AX13:AX14"/>
    <mergeCell ref="AC12:AC14"/>
    <mergeCell ref="AD12:AD14"/>
    <mergeCell ref="AE12:AG12"/>
    <mergeCell ref="AH12:AN12"/>
    <mergeCell ref="AO12:AO14"/>
    <mergeCell ref="AP12:AP14"/>
    <mergeCell ref="AE13:AE14"/>
    <mergeCell ref="AF13:AF14"/>
    <mergeCell ref="AG13:AG14"/>
    <mergeCell ref="AH13:AH14"/>
    <mergeCell ref="AB12:AB14"/>
    <mergeCell ref="Q12:Q14"/>
    <mergeCell ref="R12:R14"/>
    <mergeCell ref="S12:S14"/>
    <mergeCell ref="T12:T14"/>
    <mergeCell ref="U12:U14"/>
    <mergeCell ref="V12:V14"/>
    <mergeCell ref="W12:W14"/>
    <mergeCell ref="X12:X14"/>
    <mergeCell ref="Y12:Y14"/>
    <mergeCell ref="Z12:Z14"/>
    <mergeCell ref="AA12:AA14"/>
    <mergeCell ref="P12:P14"/>
    <mergeCell ref="I5:J5"/>
    <mergeCell ref="F12:F14"/>
    <mergeCell ref="G12:G14"/>
    <mergeCell ref="H12:H14"/>
    <mergeCell ref="I12:I14"/>
    <mergeCell ref="J12:J14"/>
    <mergeCell ref="K12:K14"/>
    <mergeCell ref="L12:L14"/>
    <mergeCell ref="M12:M14"/>
    <mergeCell ref="N12:N14"/>
    <mergeCell ref="O12:O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N93"/>
  <sheetViews>
    <sheetView showGridLines="0" tabSelected="1" topLeftCell="C47" zoomScale="90" workbookViewId="0">
      <selection activeCell="T66" sqref="T66"/>
    </sheetView>
  </sheetViews>
  <sheetFormatPr defaultRowHeight="10.5" customHeight="1"/>
  <cols>
    <col min="1" max="2" width="9.140625" style="350" hidden="1"/>
    <col min="3" max="3" width="3.7109375" style="350" customWidth="1"/>
    <col min="4" max="5" width="9.140625" style="350" hidden="1"/>
    <col min="6" max="6" width="7.7109375" style="350" customWidth="1"/>
    <col min="7" max="7" width="18.7109375" style="350" customWidth="1"/>
    <col min="8" max="8" width="17.7109375" style="350" customWidth="1"/>
    <col min="9" max="9" width="24.7109375" style="350" customWidth="1"/>
    <col min="10" max="10" width="17.7109375" style="350" customWidth="1"/>
    <col min="11" max="11" width="0.140625" style="350" customWidth="1"/>
    <col min="12" max="15" width="2.5703125" style="350" hidden="1" customWidth="1"/>
    <col min="16" max="187" width="12.7109375" style="350" customWidth="1"/>
    <col min="188" max="195" width="9.140625" style="350" hidden="1"/>
    <col min="196" max="196" width="2.7109375" style="350" customWidth="1"/>
  </cols>
  <sheetData>
    <row r="1" spans="1:196" ht="11.25" hidden="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</row>
    <row r="2" spans="1:196" ht="11.25" hidden="1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</row>
    <row r="3" spans="1:196" ht="11.25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</row>
    <row r="4" spans="1:196" ht="11.25" hidden="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</row>
    <row r="5" spans="1:196" ht="11.25" hidden="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</row>
    <row r="6" spans="1:196" ht="11.25" hidden="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</row>
    <row r="7" spans="1:196" ht="11.25" hidden="1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</row>
    <row r="8" spans="1:196" ht="11.25" hidden="1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</row>
    <row r="9" spans="1:196" ht="11.25" hidden="1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8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</row>
    <row r="10" spans="1:196" ht="11.25" hidden="1" customHeight="1">
      <c r="A10" s="9"/>
      <c r="B10" s="9"/>
      <c r="C10" s="9"/>
      <c r="D10" s="9"/>
      <c r="E10" s="9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4"/>
      <c r="EC10" s="64"/>
      <c r="ED10" s="64"/>
      <c r="EE10" s="64"/>
      <c r="EF10" s="64"/>
      <c r="EG10" s="64"/>
      <c r="EH10" s="64"/>
      <c r="EI10" s="64"/>
      <c r="EJ10" s="64"/>
      <c r="EK10" s="64"/>
      <c r="EL10" s="64"/>
      <c r="EM10" s="64"/>
      <c r="EN10" s="64"/>
      <c r="EO10" s="64"/>
      <c r="EP10" s="64"/>
      <c r="EQ10" s="64"/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9"/>
    </row>
    <row r="11" spans="1:196" ht="11.25" hidden="1" customHeight="1">
      <c r="A11" s="221"/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21"/>
      <c r="AV11" s="221"/>
      <c r="AW11" s="221"/>
      <c r="AX11" s="221"/>
      <c r="AY11" s="221"/>
      <c r="AZ11" s="221"/>
      <c r="BA11" s="221"/>
      <c r="BB11" s="221"/>
      <c r="BC11" s="221"/>
      <c r="BD11" s="221"/>
      <c r="BE11" s="221"/>
      <c r="BF11" s="221"/>
      <c r="BG11" s="221"/>
      <c r="BH11" s="221"/>
      <c r="BI11" s="221"/>
      <c r="BJ11" s="221"/>
      <c r="BK11" s="221"/>
      <c r="BL11" s="221"/>
      <c r="BM11" s="221"/>
      <c r="BN11" s="221"/>
      <c r="BO11" s="221"/>
      <c r="BP11" s="221"/>
      <c r="BQ11" s="221"/>
      <c r="BR11" s="221"/>
      <c r="BS11" s="221"/>
      <c r="BT11" s="221"/>
      <c r="BU11" s="221"/>
      <c r="BV11" s="221"/>
      <c r="BW11" s="221"/>
      <c r="BX11" s="221"/>
      <c r="BY11" s="221"/>
      <c r="BZ11" s="221"/>
      <c r="CA11" s="221"/>
      <c r="CB11" s="221"/>
      <c r="CC11" s="221"/>
      <c r="CD11" s="221"/>
      <c r="CE11" s="221"/>
      <c r="CF11" s="221"/>
      <c r="CG11" s="221"/>
      <c r="CH11" s="221"/>
      <c r="CI11" s="221"/>
      <c r="CJ11" s="221"/>
      <c r="CK11" s="221"/>
      <c r="CL11" s="221"/>
      <c r="CM11" s="221"/>
      <c r="CN11" s="221"/>
      <c r="CO11" s="221"/>
      <c r="CP11" s="221"/>
      <c r="CQ11" s="221"/>
      <c r="CR11" s="221"/>
      <c r="CS11" s="221"/>
      <c r="CT11" s="221"/>
      <c r="CU11" s="221"/>
      <c r="CV11" s="221"/>
      <c r="CW11" s="221"/>
      <c r="CX11" s="221"/>
      <c r="CY11" s="221"/>
      <c r="CZ11" s="221"/>
      <c r="DA11" s="221"/>
      <c r="DB11" s="221"/>
      <c r="DC11" s="221"/>
      <c r="DD11" s="221"/>
      <c r="DE11" s="221"/>
      <c r="DF11" s="221"/>
      <c r="DG11" s="221"/>
      <c r="DH11" s="221"/>
      <c r="DI11" s="221"/>
      <c r="DJ11" s="221"/>
      <c r="DK11" s="221"/>
      <c r="DL11" s="221"/>
      <c r="DM11" s="221"/>
      <c r="DN11" s="221"/>
      <c r="DO11" s="221"/>
      <c r="DP11" s="221"/>
      <c r="DQ11" s="221"/>
      <c r="DR11" s="221"/>
      <c r="DS11" s="221"/>
      <c r="DT11" s="221"/>
      <c r="DU11" s="221"/>
      <c r="DV11" s="221"/>
      <c r="DW11" s="221"/>
      <c r="DX11" s="221"/>
      <c r="DY11" s="221"/>
      <c r="DZ11" s="221"/>
      <c r="EA11" s="221"/>
      <c r="EB11" s="221"/>
      <c r="EC11" s="221"/>
      <c r="ED11" s="221"/>
      <c r="EE11" s="221"/>
      <c r="EF11" s="221"/>
      <c r="EG11" s="221"/>
      <c r="EH11" s="221"/>
      <c r="EI11" s="221"/>
      <c r="EJ11" s="221"/>
      <c r="EK11" s="221"/>
      <c r="EL11" s="221"/>
      <c r="EM11" s="221"/>
      <c r="EN11" s="221"/>
      <c r="EO11" s="221"/>
      <c r="EP11" s="221"/>
      <c r="EQ11" s="221"/>
      <c r="ER11" s="221"/>
      <c r="ES11" s="221"/>
      <c r="ET11" s="221"/>
      <c r="EU11" s="221"/>
      <c r="EV11" s="221"/>
      <c r="EW11" s="221"/>
      <c r="EX11" s="221"/>
      <c r="EY11" s="221"/>
      <c r="EZ11" s="221"/>
      <c r="FA11" s="221"/>
      <c r="FB11" s="221"/>
      <c r="FC11" s="221"/>
      <c r="FD11" s="221"/>
      <c r="FE11" s="221"/>
      <c r="FF11" s="221"/>
      <c r="FG11" s="221"/>
      <c r="FH11" s="221"/>
      <c r="FI11" s="221"/>
      <c r="FJ11" s="221"/>
      <c r="FK11" s="221"/>
      <c r="FL11" s="221"/>
      <c r="FM11" s="221"/>
      <c r="FN11" s="221"/>
      <c r="FO11" s="221"/>
      <c r="FP11" s="221"/>
      <c r="FQ11" s="221"/>
      <c r="FR11" s="221"/>
      <c r="FS11" s="221"/>
      <c r="FT11" s="221"/>
      <c r="FU11" s="221"/>
      <c r="FV11" s="221"/>
      <c r="FW11" s="221"/>
      <c r="FX11" s="221"/>
      <c r="FY11" s="221"/>
      <c r="FZ11" s="221"/>
      <c r="GA11" s="221"/>
      <c r="GB11" s="221"/>
      <c r="GC11" s="221"/>
      <c r="GD11" s="221"/>
      <c r="GE11" s="221"/>
      <c r="GF11" s="221"/>
      <c r="GG11" s="221"/>
      <c r="GH11" s="221"/>
      <c r="GI11" s="221"/>
      <c r="GJ11" s="221"/>
      <c r="GK11" s="221"/>
      <c r="GL11" s="221"/>
      <c r="GM11" s="221"/>
      <c r="GN11" s="221"/>
    </row>
    <row r="12" spans="1:196" ht="11.25" hidden="1" customHeight="1">
      <c r="A12" s="221"/>
      <c r="B12" s="221"/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21"/>
      <c r="AB12" s="221"/>
      <c r="AC12" s="221"/>
      <c r="AD12" s="221"/>
      <c r="AE12" s="221"/>
      <c r="AF12" s="221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  <c r="AQ12" s="221"/>
      <c r="AR12" s="221"/>
      <c r="AS12" s="221"/>
      <c r="AT12" s="221"/>
      <c r="AU12" s="221"/>
      <c r="AV12" s="221"/>
      <c r="AW12" s="221"/>
      <c r="AX12" s="221"/>
      <c r="AY12" s="221"/>
      <c r="AZ12" s="221"/>
      <c r="BA12" s="221"/>
      <c r="BB12" s="221"/>
      <c r="BC12" s="221"/>
      <c r="BD12" s="221"/>
      <c r="BE12" s="221"/>
      <c r="BF12" s="221"/>
      <c r="BG12" s="221"/>
      <c r="BH12" s="221"/>
      <c r="BI12" s="221"/>
      <c r="BJ12" s="221"/>
      <c r="BK12" s="221"/>
      <c r="BL12" s="221"/>
      <c r="BM12" s="221"/>
      <c r="BN12" s="221"/>
      <c r="BO12" s="221"/>
      <c r="BP12" s="221"/>
      <c r="BQ12" s="221"/>
      <c r="BR12" s="221"/>
      <c r="BS12" s="221"/>
      <c r="BT12" s="221"/>
      <c r="BU12" s="221"/>
      <c r="BV12" s="221"/>
      <c r="BW12" s="221"/>
      <c r="BX12" s="221"/>
      <c r="BY12" s="221"/>
      <c r="BZ12" s="221"/>
      <c r="CA12" s="221"/>
      <c r="CB12" s="221"/>
      <c r="CC12" s="221"/>
      <c r="CD12" s="221"/>
      <c r="CE12" s="221"/>
      <c r="CF12" s="221"/>
      <c r="CG12" s="221"/>
      <c r="CH12" s="221"/>
      <c r="CI12" s="221"/>
      <c r="CJ12" s="221"/>
      <c r="CK12" s="221"/>
      <c r="CL12" s="221"/>
      <c r="CM12" s="221"/>
      <c r="CN12" s="221"/>
      <c r="CO12" s="221"/>
      <c r="CP12" s="221"/>
      <c r="CQ12" s="221"/>
      <c r="CR12" s="221"/>
      <c r="CS12" s="221"/>
      <c r="CT12" s="221"/>
      <c r="CU12" s="221"/>
      <c r="CV12" s="221"/>
      <c r="CW12" s="221"/>
      <c r="CX12" s="221"/>
      <c r="CY12" s="221"/>
      <c r="CZ12" s="221"/>
      <c r="DA12" s="221"/>
      <c r="DB12" s="221"/>
      <c r="DC12" s="221"/>
      <c r="DD12" s="221"/>
      <c r="DE12" s="221"/>
      <c r="DF12" s="221"/>
      <c r="DG12" s="221"/>
      <c r="DH12" s="221"/>
      <c r="DI12" s="221"/>
      <c r="DJ12" s="221"/>
      <c r="DK12" s="221"/>
      <c r="DL12" s="221"/>
      <c r="DM12" s="221"/>
      <c r="DN12" s="221"/>
      <c r="DO12" s="221"/>
      <c r="DP12" s="221"/>
      <c r="DQ12" s="221"/>
      <c r="DR12" s="221"/>
      <c r="DS12" s="221"/>
      <c r="DT12" s="221"/>
      <c r="DU12" s="221"/>
      <c r="DV12" s="221"/>
      <c r="DW12" s="221"/>
      <c r="DX12" s="221"/>
      <c r="DY12" s="221"/>
      <c r="DZ12" s="221"/>
      <c r="EA12" s="221"/>
      <c r="EB12" s="221"/>
      <c r="EC12" s="221"/>
      <c r="ED12" s="221"/>
      <c r="EE12" s="221"/>
      <c r="EF12" s="221"/>
      <c r="EG12" s="221"/>
      <c r="EH12" s="221"/>
      <c r="EI12" s="221"/>
      <c r="EJ12" s="221"/>
      <c r="EK12" s="221"/>
      <c r="EL12" s="221"/>
      <c r="EM12" s="221"/>
      <c r="EN12" s="221"/>
      <c r="EO12" s="221"/>
      <c r="EP12" s="221"/>
      <c r="EQ12" s="221"/>
      <c r="ER12" s="221"/>
      <c r="ES12" s="221"/>
      <c r="ET12" s="221"/>
      <c r="EU12" s="221"/>
      <c r="EV12" s="221"/>
      <c r="EW12" s="221"/>
      <c r="EX12" s="221"/>
      <c r="EY12" s="221"/>
      <c r="EZ12" s="221"/>
      <c r="FA12" s="221"/>
      <c r="FB12" s="221"/>
      <c r="FC12" s="221"/>
      <c r="FD12" s="221"/>
      <c r="FE12" s="221"/>
      <c r="FF12" s="221"/>
      <c r="FG12" s="221"/>
      <c r="FH12" s="221"/>
      <c r="FI12" s="221"/>
      <c r="FJ12" s="221"/>
      <c r="FK12" s="221"/>
      <c r="FL12" s="221"/>
      <c r="FM12" s="221"/>
      <c r="FN12" s="221"/>
      <c r="FO12" s="221"/>
      <c r="FP12" s="221"/>
      <c r="FQ12" s="221"/>
      <c r="FR12" s="221"/>
      <c r="FS12" s="221"/>
      <c r="FT12" s="221"/>
      <c r="FU12" s="221"/>
      <c r="FV12" s="221"/>
      <c r="FW12" s="221"/>
      <c r="FX12" s="221"/>
      <c r="FY12" s="221"/>
      <c r="FZ12" s="221"/>
      <c r="GA12" s="221"/>
      <c r="GB12" s="221"/>
      <c r="GC12" s="221"/>
      <c r="GD12" s="221"/>
      <c r="GE12" s="221"/>
      <c r="GF12" s="221"/>
      <c r="GG12" s="221"/>
      <c r="GH12" s="221"/>
      <c r="GI12" s="221"/>
      <c r="GJ12" s="221"/>
      <c r="GK12" s="221"/>
      <c r="GL12" s="221"/>
      <c r="GM12" s="221"/>
      <c r="GN12" s="221"/>
    </row>
    <row r="13" spans="1:196" ht="11.25" hidden="1" customHeight="1">
      <c r="A13" s="221"/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  <c r="AD13" s="221"/>
      <c r="AE13" s="221"/>
      <c r="AF13" s="221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  <c r="AQ13" s="221"/>
      <c r="AR13" s="221"/>
      <c r="AS13" s="221"/>
      <c r="AT13" s="221"/>
      <c r="AU13" s="221"/>
      <c r="AV13" s="221"/>
      <c r="AW13" s="221"/>
      <c r="AX13" s="221"/>
      <c r="AY13" s="221"/>
      <c r="AZ13" s="221"/>
      <c r="BA13" s="221"/>
      <c r="BB13" s="221"/>
      <c r="BC13" s="221"/>
      <c r="BD13" s="221"/>
      <c r="BE13" s="221"/>
      <c r="BF13" s="221"/>
      <c r="BG13" s="221"/>
      <c r="BH13" s="221"/>
      <c r="BI13" s="221"/>
      <c r="BJ13" s="221"/>
      <c r="BK13" s="221"/>
      <c r="BL13" s="221"/>
      <c r="BM13" s="221"/>
      <c r="BN13" s="221"/>
      <c r="BO13" s="221"/>
      <c r="BP13" s="221"/>
      <c r="BQ13" s="221"/>
      <c r="BR13" s="221"/>
      <c r="BS13" s="221"/>
      <c r="BT13" s="221"/>
      <c r="BU13" s="221"/>
      <c r="BV13" s="221"/>
      <c r="BW13" s="221"/>
      <c r="BX13" s="221"/>
      <c r="BY13" s="221"/>
      <c r="BZ13" s="221"/>
      <c r="CA13" s="221"/>
      <c r="CB13" s="221"/>
      <c r="CC13" s="221"/>
      <c r="CD13" s="221"/>
      <c r="CE13" s="221"/>
      <c r="CF13" s="221"/>
      <c r="CG13" s="221"/>
      <c r="CH13" s="221"/>
      <c r="CI13" s="221"/>
      <c r="CJ13" s="221"/>
      <c r="CK13" s="221"/>
      <c r="CL13" s="221"/>
      <c r="CM13" s="221"/>
      <c r="CN13" s="221"/>
      <c r="CO13" s="221"/>
      <c r="CP13" s="221"/>
      <c r="CQ13" s="221"/>
      <c r="CR13" s="221"/>
      <c r="CS13" s="221"/>
      <c r="CT13" s="221"/>
      <c r="CU13" s="221"/>
      <c r="CV13" s="221"/>
      <c r="CW13" s="221"/>
      <c r="CX13" s="221"/>
      <c r="CY13" s="221"/>
      <c r="CZ13" s="221"/>
      <c r="DA13" s="221"/>
      <c r="DB13" s="221"/>
      <c r="DC13" s="221"/>
      <c r="DD13" s="221"/>
      <c r="DE13" s="221"/>
      <c r="DF13" s="221"/>
      <c r="DG13" s="221"/>
      <c r="DH13" s="221"/>
      <c r="DI13" s="221"/>
      <c r="DJ13" s="221"/>
      <c r="DK13" s="221"/>
      <c r="DL13" s="221"/>
      <c r="DM13" s="221"/>
      <c r="DN13" s="221"/>
      <c r="DO13" s="221"/>
      <c r="DP13" s="221"/>
      <c r="DQ13" s="221"/>
      <c r="DR13" s="221"/>
      <c r="DS13" s="221"/>
      <c r="DT13" s="221"/>
      <c r="DU13" s="221"/>
      <c r="DV13" s="221"/>
      <c r="DW13" s="221"/>
      <c r="DX13" s="221"/>
      <c r="DY13" s="221"/>
      <c r="DZ13" s="221"/>
      <c r="EA13" s="221"/>
      <c r="EB13" s="221"/>
      <c r="EC13" s="221"/>
      <c r="ED13" s="221"/>
      <c r="EE13" s="221"/>
      <c r="EF13" s="221"/>
      <c r="EG13" s="221"/>
      <c r="EH13" s="221"/>
      <c r="EI13" s="221"/>
      <c r="EJ13" s="221"/>
      <c r="EK13" s="221"/>
      <c r="EL13" s="221"/>
      <c r="EM13" s="221"/>
      <c r="EN13" s="221"/>
      <c r="EO13" s="221"/>
      <c r="EP13" s="221"/>
      <c r="EQ13" s="221"/>
      <c r="ER13" s="221"/>
      <c r="ES13" s="221"/>
      <c r="ET13" s="221"/>
      <c r="EU13" s="221"/>
      <c r="EV13" s="221"/>
      <c r="EW13" s="221"/>
      <c r="EX13" s="221"/>
      <c r="EY13" s="221"/>
      <c r="EZ13" s="221"/>
      <c r="FA13" s="221"/>
      <c r="FB13" s="221"/>
      <c r="FC13" s="221"/>
      <c r="FD13" s="221"/>
      <c r="FE13" s="221"/>
      <c r="FF13" s="221"/>
      <c r="FG13" s="221"/>
      <c r="FH13" s="221"/>
      <c r="FI13" s="221"/>
      <c r="FJ13" s="221"/>
      <c r="FK13" s="221"/>
      <c r="FL13" s="221"/>
      <c r="FM13" s="221"/>
      <c r="FN13" s="221"/>
      <c r="FO13" s="221"/>
      <c r="FP13" s="221"/>
      <c r="FQ13" s="221"/>
      <c r="FR13" s="221"/>
      <c r="FS13" s="221"/>
      <c r="FT13" s="221"/>
      <c r="FU13" s="221"/>
      <c r="FV13" s="221"/>
      <c r="FW13" s="221"/>
      <c r="FX13" s="221"/>
      <c r="FY13" s="221"/>
      <c r="FZ13" s="221"/>
      <c r="GA13" s="221"/>
      <c r="GB13" s="221"/>
      <c r="GC13" s="221"/>
      <c r="GD13" s="221"/>
      <c r="GE13" s="221"/>
      <c r="GF13" s="221"/>
      <c r="GG13" s="221"/>
      <c r="GH13" s="221"/>
      <c r="GI13" s="221"/>
      <c r="GJ13" s="221"/>
      <c r="GK13" s="221"/>
      <c r="GL13" s="221"/>
      <c r="GM13" s="221"/>
      <c r="GN13" s="221"/>
    </row>
    <row r="14" spans="1:196" ht="11.25" hidden="1" customHeight="1">
      <c r="A14" s="221"/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  <c r="AQ14" s="221"/>
      <c r="AR14" s="221"/>
      <c r="AS14" s="221"/>
      <c r="AT14" s="221"/>
      <c r="AU14" s="221"/>
      <c r="AV14" s="221"/>
      <c r="AW14" s="221"/>
      <c r="AX14" s="221"/>
      <c r="AY14" s="221"/>
      <c r="AZ14" s="221"/>
      <c r="BA14" s="221"/>
      <c r="BB14" s="221"/>
      <c r="BC14" s="221"/>
      <c r="BD14" s="221"/>
      <c r="BE14" s="221"/>
      <c r="BF14" s="221"/>
      <c r="BG14" s="221"/>
      <c r="BH14" s="221"/>
      <c r="BI14" s="221"/>
      <c r="BJ14" s="221"/>
      <c r="BK14" s="221"/>
      <c r="BL14" s="221"/>
      <c r="BM14" s="221"/>
      <c r="BN14" s="221"/>
      <c r="BO14" s="221"/>
      <c r="BP14" s="221"/>
      <c r="BQ14" s="221"/>
      <c r="BR14" s="221"/>
      <c r="BS14" s="221"/>
      <c r="BT14" s="221"/>
      <c r="BU14" s="221"/>
      <c r="BV14" s="221"/>
      <c r="BW14" s="221"/>
      <c r="BX14" s="221"/>
      <c r="BY14" s="221"/>
      <c r="BZ14" s="221"/>
      <c r="CA14" s="221"/>
      <c r="CB14" s="221"/>
      <c r="CC14" s="221"/>
      <c r="CD14" s="221"/>
      <c r="CE14" s="221"/>
      <c r="CF14" s="221"/>
      <c r="CG14" s="221"/>
      <c r="CH14" s="221"/>
      <c r="CI14" s="221"/>
      <c r="CJ14" s="221"/>
      <c r="CK14" s="221"/>
      <c r="CL14" s="221"/>
      <c r="CM14" s="221"/>
      <c r="CN14" s="221"/>
      <c r="CO14" s="221"/>
      <c r="CP14" s="221"/>
      <c r="CQ14" s="221"/>
      <c r="CR14" s="221"/>
      <c r="CS14" s="221"/>
      <c r="CT14" s="221"/>
      <c r="CU14" s="221"/>
      <c r="CV14" s="221"/>
      <c r="CW14" s="221"/>
      <c r="CX14" s="221"/>
      <c r="CY14" s="221"/>
      <c r="CZ14" s="221"/>
      <c r="DA14" s="221"/>
      <c r="DB14" s="221"/>
      <c r="DC14" s="221"/>
      <c r="DD14" s="221"/>
      <c r="DE14" s="221"/>
      <c r="DF14" s="221"/>
      <c r="DG14" s="221"/>
      <c r="DH14" s="221"/>
      <c r="DI14" s="221"/>
      <c r="DJ14" s="221"/>
      <c r="DK14" s="221"/>
      <c r="DL14" s="221"/>
      <c r="DM14" s="221"/>
      <c r="DN14" s="221"/>
      <c r="DO14" s="221"/>
      <c r="DP14" s="221"/>
      <c r="DQ14" s="221"/>
      <c r="DR14" s="221"/>
      <c r="DS14" s="221"/>
      <c r="DT14" s="221"/>
      <c r="DU14" s="221"/>
      <c r="DV14" s="221"/>
      <c r="DW14" s="221"/>
      <c r="DX14" s="221"/>
      <c r="DY14" s="221"/>
      <c r="DZ14" s="221"/>
      <c r="EA14" s="221"/>
      <c r="EB14" s="221"/>
      <c r="EC14" s="221"/>
      <c r="ED14" s="221"/>
      <c r="EE14" s="221"/>
      <c r="EF14" s="221"/>
      <c r="EG14" s="221"/>
      <c r="EH14" s="221"/>
      <c r="EI14" s="221"/>
      <c r="EJ14" s="221"/>
      <c r="EK14" s="221"/>
      <c r="EL14" s="221"/>
      <c r="EM14" s="221"/>
      <c r="EN14" s="221"/>
      <c r="EO14" s="221"/>
      <c r="EP14" s="221"/>
      <c r="EQ14" s="221"/>
      <c r="ER14" s="221"/>
      <c r="ES14" s="221"/>
      <c r="ET14" s="221"/>
      <c r="EU14" s="221"/>
      <c r="EV14" s="221"/>
      <c r="EW14" s="221"/>
      <c r="EX14" s="221"/>
      <c r="EY14" s="221"/>
      <c r="EZ14" s="221"/>
      <c r="FA14" s="221"/>
      <c r="FB14" s="221"/>
      <c r="FC14" s="221"/>
      <c r="FD14" s="221"/>
      <c r="FE14" s="221"/>
      <c r="FF14" s="221"/>
      <c r="FG14" s="221"/>
      <c r="FH14" s="221"/>
      <c r="FI14" s="221"/>
      <c r="FJ14" s="221"/>
      <c r="FK14" s="221"/>
      <c r="FL14" s="221"/>
      <c r="FM14" s="221"/>
      <c r="FN14" s="221"/>
      <c r="FO14" s="221"/>
      <c r="FP14" s="221"/>
      <c r="FQ14" s="221"/>
      <c r="FR14" s="221"/>
      <c r="FS14" s="221"/>
      <c r="FT14" s="221"/>
      <c r="FU14" s="221"/>
      <c r="FV14" s="221"/>
      <c r="FW14" s="221"/>
      <c r="FX14" s="221"/>
      <c r="FY14" s="221"/>
      <c r="FZ14" s="221"/>
      <c r="GA14" s="221"/>
      <c r="GB14" s="221"/>
      <c r="GC14" s="221"/>
      <c r="GD14" s="221"/>
      <c r="GE14" s="221"/>
      <c r="GF14" s="221"/>
      <c r="GG14" s="221"/>
      <c r="GH14" s="221"/>
      <c r="GI14" s="221"/>
      <c r="GJ14" s="221"/>
      <c r="GK14" s="221"/>
      <c r="GL14" s="221"/>
      <c r="GM14" s="221"/>
      <c r="GN14" s="221"/>
    </row>
    <row r="15" spans="1:196" ht="11.25" hidden="1" customHeight="1">
      <c r="A15" s="221"/>
      <c r="B15" s="221"/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  <c r="AI15" s="221"/>
      <c r="AJ15" s="221"/>
      <c r="AK15" s="221"/>
      <c r="AL15" s="221"/>
      <c r="AM15" s="221"/>
      <c r="AN15" s="221"/>
      <c r="AO15" s="221"/>
      <c r="AP15" s="221"/>
      <c r="AQ15" s="221"/>
      <c r="AR15" s="221"/>
      <c r="AS15" s="221"/>
      <c r="AT15" s="221"/>
      <c r="AU15" s="221"/>
      <c r="AV15" s="221"/>
      <c r="AW15" s="221"/>
      <c r="AX15" s="221"/>
      <c r="AY15" s="221"/>
      <c r="AZ15" s="221"/>
      <c r="BA15" s="221"/>
      <c r="BB15" s="221"/>
      <c r="BC15" s="221"/>
      <c r="BD15" s="221"/>
      <c r="BE15" s="221"/>
      <c r="BF15" s="221"/>
      <c r="BG15" s="221"/>
      <c r="BH15" s="221"/>
      <c r="BI15" s="221"/>
      <c r="BJ15" s="221"/>
      <c r="BK15" s="221"/>
      <c r="BL15" s="221"/>
      <c r="BM15" s="221"/>
      <c r="BN15" s="221"/>
      <c r="BO15" s="221"/>
      <c r="BP15" s="221"/>
      <c r="BQ15" s="221"/>
      <c r="BR15" s="221"/>
      <c r="BS15" s="221"/>
      <c r="BT15" s="221"/>
      <c r="BU15" s="221"/>
      <c r="BV15" s="221"/>
      <c r="BW15" s="221"/>
      <c r="BX15" s="221"/>
      <c r="BY15" s="221"/>
      <c r="BZ15" s="221"/>
      <c r="CA15" s="221"/>
      <c r="CB15" s="221"/>
      <c r="CC15" s="221"/>
      <c r="CD15" s="221"/>
      <c r="CE15" s="221"/>
      <c r="CF15" s="221"/>
      <c r="CG15" s="221"/>
      <c r="CH15" s="221"/>
      <c r="CI15" s="221"/>
      <c r="CJ15" s="221"/>
      <c r="CK15" s="221"/>
      <c r="CL15" s="221"/>
      <c r="CM15" s="221"/>
      <c r="CN15" s="221"/>
      <c r="CO15" s="221"/>
      <c r="CP15" s="221"/>
      <c r="CQ15" s="221"/>
      <c r="CR15" s="221"/>
      <c r="CS15" s="221"/>
      <c r="CT15" s="221"/>
      <c r="CU15" s="221"/>
      <c r="CV15" s="221"/>
      <c r="CW15" s="221"/>
      <c r="CX15" s="221"/>
      <c r="CY15" s="221"/>
      <c r="CZ15" s="221"/>
      <c r="DA15" s="221"/>
      <c r="DB15" s="221"/>
      <c r="DC15" s="221"/>
      <c r="DD15" s="221"/>
      <c r="DE15" s="221"/>
      <c r="DF15" s="221"/>
      <c r="DG15" s="221"/>
      <c r="DH15" s="221"/>
      <c r="DI15" s="221"/>
      <c r="DJ15" s="221"/>
      <c r="DK15" s="221"/>
      <c r="DL15" s="221"/>
      <c r="DM15" s="221"/>
      <c r="DN15" s="221"/>
      <c r="DO15" s="221"/>
      <c r="DP15" s="221"/>
      <c r="DQ15" s="221"/>
      <c r="DR15" s="221"/>
      <c r="DS15" s="221"/>
      <c r="DT15" s="221"/>
      <c r="DU15" s="221"/>
      <c r="DV15" s="221"/>
      <c r="DW15" s="221"/>
      <c r="DX15" s="221"/>
      <c r="DY15" s="221"/>
      <c r="DZ15" s="221"/>
      <c r="EA15" s="221"/>
      <c r="EB15" s="221"/>
      <c r="EC15" s="221"/>
      <c r="ED15" s="221"/>
      <c r="EE15" s="221"/>
      <c r="EF15" s="221"/>
      <c r="EG15" s="221"/>
      <c r="EH15" s="221"/>
      <c r="EI15" s="221"/>
      <c r="EJ15" s="221"/>
      <c r="EK15" s="221"/>
      <c r="EL15" s="221"/>
      <c r="EM15" s="221"/>
      <c r="EN15" s="221"/>
      <c r="EO15" s="221"/>
      <c r="EP15" s="221"/>
      <c r="EQ15" s="221"/>
      <c r="ER15" s="221"/>
      <c r="ES15" s="221"/>
      <c r="ET15" s="221"/>
      <c r="EU15" s="221"/>
      <c r="EV15" s="221"/>
      <c r="EW15" s="221"/>
      <c r="EX15" s="221"/>
      <c r="EY15" s="221"/>
      <c r="EZ15" s="221"/>
      <c r="FA15" s="221"/>
      <c r="FB15" s="221"/>
      <c r="FC15" s="221"/>
      <c r="FD15" s="221"/>
      <c r="FE15" s="221"/>
      <c r="FF15" s="221"/>
      <c r="FG15" s="221"/>
      <c r="FH15" s="221"/>
      <c r="FI15" s="221"/>
      <c r="FJ15" s="221"/>
      <c r="FK15" s="221"/>
      <c r="FL15" s="221"/>
      <c r="FM15" s="221"/>
      <c r="FN15" s="221"/>
      <c r="FO15" s="221"/>
      <c r="FP15" s="221"/>
      <c r="FQ15" s="221"/>
      <c r="FR15" s="221"/>
      <c r="FS15" s="221"/>
      <c r="FT15" s="221"/>
      <c r="FU15" s="221"/>
      <c r="FV15" s="221"/>
      <c r="FW15" s="221"/>
      <c r="FX15" s="221"/>
      <c r="FY15" s="221"/>
      <c r="FZ15" s="221"/>
      <c r="GA15" s="221"/>
      <c r="GB15" s="221"/>
      <c r="GC15" s="221"/>
      <c r="GD15" s="221"/>
      <c r="GE15" s="221"/>
      <c r="GF15" s="221"/>
      <c r="GG15" s="221"/>
      <c r="GH15" s="221"/>
      <c r="GI15" s="221"/>
      <c r="GJ15" s="221"/>
      <c r="GK15" s="221"/>
      <c r="GL15" s="221"/>
      <c r="GM15" s="221"/>
      <c r="GN15" s="221"/>
    </row>
    <row r="16" spans="1:196" ht="11.25" hidden="1" customHeight="1">
      <c r="A16" s="221"/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21"/>
      <c r="Z16" s="221"/>
      <c r="AA16" s="221"/>
      <c r="AB16" s="221"/>
      <c r="AC16" s="221"/>
      <c r="AD16" s="221"/>
      <c r="AE16" s="221"/>
      <c r="AF16" s="221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21"/>
      <c r="AV16" s="221"/>
      <c r="AW16" s="221"/>
      <c r="AX16" s="221"/>
      <c r="AY16" s="221"/>
      <c r="AZ16" s="221"/>
      <c r="BA16" s="221"/>
      <c r="BB16" s="221"/>
      <c r="BC16" s="221"/>
      <c r="BD16" s="221"/>
      <c r="BE16" s="221"/>
      <c r="BF16" s="221"/>
      <c r="BG16" s="221"/>
      <c r="BH16" s="221"/>
      <c r="BI16" s="221"/>
      <c r="BJ16" s="221"/>
      <c r="BK16" s="221"/>
      <c r="BL16" s="221"/>
      <c r="BM16" s="221"/>
      <c r="BN16" s="221"/>
      <c r="BO16" s="221"/>
      <c r="BP16" s="221"/>
      <c r="BQ16" s="221"/>
      <c r="BR16" s="221"/>
      <c r="BS16" s="221"/>
      <c r="BT16" s="221"/>
      <c r="BU16" s="221"/>
      <c r="BV16" s="221"/>
      <c r="BW16" s="221"/>
      <c r="BX16" s="221"/>
      <c r="BY16" s="221"/>
      <c r="BZ16" s="221"/>
      <c r="CA16" s="221"/>
      <c r="CB16" s="221"/>
      <c r="CC16" s="221"/>
      <c r="CD16" s="221"/>
      <c r="CE16" s="221"/>
      <c r="CF16" s="221"/>
      <c r="CG16" s="221"/>
      <c r="CH16" s="221"/>
      <c r="CI16" s="221"/>
      <c r="CJ16" s="221"/>
      <c r="CK16" s="221"/>
      <c r="CL16" s="221"/>
      <c r="CM16" s="221"/>
      <c r="CN16" s="221"/>
      <c r="CO16" s="221"/>
      <c r="CP16" s="221"/>
      <c r="CQ16" s="221"/>
      <c r="CR16" s="221"/>
      <c r="CS16" s="221"/>
      <c r="CT16" s="221"/>
      <c r="CU16" s="221"/>
      <c r="CV16" s="221"/>
      <c r="CW16" s="221"/>
      <c r="CX16" s="221"/>
      <c r="CY16" s="221"/>
      <c r="CZ16" s="221"/>
      <c r="DA16" s="221"/>
      <c r="DB16" s="221"/>
      <c r="DC16" s="221"/>
      <c r="DD16" s="221"/>
      <c r="DE16" s="221"/>
      <c r="DF16" s="221"/>
      <c r="DG16" s="221"/>
      <c r="DH16" s="221"/>
      <c r="DI16" s="221"/>
      <c r="DJ16" s="221"/>
      <c r="DK16" s="221"/>
      <c r="DL16" s="221"/>
      <c r="DM16" s="221"/>
      <c r="DN16" s="221"/>
      <c r="DO16" s="221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21"/>
      <c r="FW16" s="221"/>
      <c r="FX16" s="221"/>
      <c r="FY16" s="221"/>
      <c r="FZ16" s="221"/>
      <c r="GA16" s="221"/>
      <c r="GB16" s="221"/>
      <c r="GC16" s="221"/>
      <c r="GD16" s="221"/>
      <c r="GE16" s="221"/>
      <c r="GF16" s="221"/>
      <c r="GG16" s="221"/>
      <c r="GH16" s="221"/>
      <c r="GI16" s="221"/>
      <c r="GJ16" s="221"/>
      <c r="GK16" s="221"/>
      <c r="GL16" s="221"/>
      <c r="GM16" s="221"/>
      <c r="GN16" s="221"/>
    </row>
    <row r="17" spans="1:196" ht="11.25" hidden="1" customHeight="1">
      <c r="A17" s="221"/>
      <c r="B17" s="221"/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21"/>
      <c r="AV17" s="221"/>
      <c r="AW17" s="221"/>
      <c r="AX17" s="221"/>
      <c r="AY17" s="221"/>
      <c r="AZ17" s="221"/>
      <c r="BA17" s="221"/>
      <c r="BB17" s="221"/>
      <c r="BC17" s="221"/>
      <c r="BD17" s="221"/>
      <c r="BE17" s="221"/>
      <c r="BF17" s="221"/>
      <c r="BG17" s="221"/>
      <c r="BH17" s="221"/>
      <c r="BI17" s="221"/>
      <c r="BJ17" s="221"/>
      <c r="BK17" s="221"/>
      <c r="BL17" s="221"/>
      <c r="BM17" s="221"/>
      <c r="BN17" s="221"/>
      <c r="BO17" s="221"/>
      <c r="BP17" s="221"/>
      <c r="BQ17" s="221"/>
      <c r="BR17" s="221"/>
      <c r="BS17" s="221"/>
      <c r="BT17" s="221"/>
      <c r="BU17" s="221"/>
      <c r="BV17" s="221"/>
      <c r="BW17" s="221"/>
      <c r="BX17" s="221"/>
      <c r="BY17" s="221"/>
      <c r="BZ17" s="221"/>
      <c r="CA17" s="221"/>
      <c r="CB17" s="221"/>
      <c r="CC17" s="221"/>
      <c r="CD17" s="221"/>
      <c r="CE17" s="221"/>
      <c r="CF17" s="221"/>
      <c r="CG17" s="221"/>
      <c r="CH17" s="221"/>
      <c r="CI17" s="221"/>
      <c r="CJ17" s="221"/>
      <c r="CK17" s="221"/>
      <c r="CL17" s="221"/>
      <c r="CM17" s="221"/>
      <c r="CN17" s="221"/>
      <c r="CO17" s="221"/>
      <c r="CP17" s="221"/>
      <c r="CQ17" s="221"/>
      <c r="CR17" s="221"/>
      <c r="CS17" s="221"/>
      <c r="CT17" s="221"/>
      <c r="CU17" s="221"/>
      <c r="CV17" s="221"/>
      <c r="CW17" s="221"/>
      <c r="CX17" s="221"/>
      <c r="CY17" s="221"/>
      <c r="CZ17" s="221"/>
      <c r="DA17" s="221"/>
      <c r="DB17" s="221"/>
      <c r="DC17" s="221"/>
      <c r="DD17" s="221"/>
      <c r="DE17" s="221"/>
      <c r="DF17" s="221"/>
      <c r="DG17" s="221"/>
      <c r="DH17" s="221"/>
      <c r="DI17" s="221"/>
      <c r="DJ17" s="221"/>
      <c r="DK17" s="221"/>
      <c r="DL17" s="221"/>
      <c r="DM17" s="221"/>
      <c r="DN17" s="221"/>
      <c r="DO17" s="221"/>
      <c r="DP17" s="221"/>
      <c r="DQ17" s="221"/>
      <c r="DR17" s="221"/>
      <c r="DS17" s="221"/>
      <c r="DT17" s="221"/>
      <c r="DU17" s="221"/>
      <c r="DV17" s="221"/>
      <c r="DW17" s="221"/>
      <c r="DX17" s="221"/>
      <c r="DY17" s="221"/>
      <c r="DZ17" s="221"/>
      <c r="EA17" s="221"/>
      <c r="EB17" s="221"/>
      <c r="EC17" s="221"/>
      <c r="ED17" s="221"/>
      <c r="EE17" s="221"/>
      <c r="EF17" s="221"/>
      <c r="EG17" s="221"/>
      <c r="EH17" s="221"/>
      <c r="EI17" s="221"/>
      <c r="EJ17" s="221"/>
      <c r="EK17" s="221"/>
      <c r="EL17" s="221"/>
      <c r="EM17" s="221"/>
      <c r="EN17" s="221"/>
      <c r="EO17" s="221"/>
      <c r="EP17" s="221"/>
      <c r="EQ17" s="221"/>
      <c r="ER17" s="221"/>
      <c r="ES17" s="221"/>
      <c r="ET17" s="221"/>
      <c r="EU17" s="221"/>
      <c r="EV17" s="221"/>
      <c r="EW17" s="221"/>
      <c r="EX17" s="221"/>
      <c r="EY17" s="221"/>
      <c r="EZ17" s="221"/>
      <c r="FA17" s="221"/>
      <c r="FB17" s="221"/>
      <c r="FC17" s="221"/>
      <c r="FD17" s="221"/>
      <c r="FE17" s="221"/>
      <c r="FF17" s="221"/>
      <c r="FG17" s="221"/>
      <c r="FH17" s="221"/>
      <c r="FI17" s="221"/>
      <c r="FJ17" s="221"/>
      <c r="FK17" s="221"/>
      <c r="FL17" s="221"/>
      <c r="FM17" s="221"/>
      <c r="FN17" s="221"/>
      <c r="FO17" s="221"/>
      <c r="FP17" s="221"/>
      <c r="FQ17" s="221"/>
      <c r="FR17" s="221"/>
      <c r="FS17" s="221"/>
      <c r="FT17" s="221"/>
      <c r="FU17" s="221"/>
      <c r="FV17" s="221"/>
      <c r="FW17" s="221"/>
      <c r="FX17" s="221"/>
      <c r="FY17" s="221"/>
      <c r="FZ17" s="221"/>
      <c r="GA17" s="221"/>
      <c r="GB17" s="221"/>
      <c r="GC17" s="221"/>
      <c r="GD17" s="221"/>
      <c r="GE17" s="221"/>
      <c r="GF17" s="221"/>
      <c r="GG17" s="221"/>
      <c r="GH17" s="221"/>
      <c r="GI17" s="221"/>
      <c r="GJ17" s="221"/>
      <c r="GK17" s="221"/>
      <c r="GL17" s="221"/>
      <c r="GM17" s="221"/>
      <c r="GN17" s="221"/>
    </row>
    <row r="18" spans="1:196" ht="11.25" hidden="1" customHeight="1">
      <c r="A18" s="221"/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  <c r="AI18" s="221"/>
      <c r="AJ18" s="221"/>
      <c r="AK18" s="221"/>
      <c r="AL18" s="221"/>
      <c r="AM18" s="221"/>
      <c r="AN18" s="221"/>
      <c r="AO18" s="221"/>
      <c r="AP18" s="221"/>
      <c r="AQ18" s="221"/>
      <c r="AR18" s="221"/>
      <c r="AS18" s="221"/>
      <c r="AT18" s="221"/>
      <c r="AU18" s="221"/>
      <c r="AV18" s="221"/>
      <c r="AW18" s="221"/>
      <c r="AX18" s="221"/>
      <c r="AY18" s="221"/>
      <c r="AZ18" s="221"/>
      <c r="BA18" s="221"/>
      <c r="BB18" s="221"/>
      <c r="BC18" s="221"/>
      <c r="BD18" s="221"/>
      <c r="BE18" s="221"/>
      <c r="BF18" s="221"/>
      <c r="BG18" s="221"/>
      <c r="BH18" s="221"/>
      <c r="BI18" s="221"/>
      <c r="BJ18" s="221"/>
      <c r="BK18" s="221"/>
      <c r="BL18" s="221"/>
      <c r="BM18" s="221"/>
      <c r="BN18" s="221"/>
      <c r="BO18" s="221"/>
      <c r="BP18" s="221"/>
      <c r="BQ18" s="221"/>
      <c r="BR18" s="221"/>
      <c r="BS18" s="221"/>
      <c r="BT18" s="221"/>
      <c r="BU18" s="221"/>
      <c r="BV18" s="221"/>
      <c r="BW18" s="221"/>
      <c r="BX18" s="221"/>
      <c r="BY18" s="221"/>
      <c r="BZ18" s="221"/>
      <c r="CA18" s="221"/>
      <c r="CB18" s="221"/>
      <c r="CC18" s="221"/>
      <c r="CD18" s="221"/>
      <c r="CE18" s="221"/>
      <c r="CF18" s="221"/>
      <c r="CG18" s="221"/>
      <c r="CH18" s="221"/>
      <c r="CI18" s="221"/>
      <c r="CJ18" s="221"/>
      <c r="CK18" s="221"/>
      <c r="CL18" s="221"/>
      <c r="CM18" s="221"/>
      <c r="CN18" s="221"/>
      <c r="CO18" s="221"/>
      <c r="CP18" s="221"/>
      <c r="CQ18" s="221"/>
      <c r="CR18" s="221"/>
      <c r="CS18" s="221"/>
      <c r="CT18" s="221"/>
      <c r="CU18" s="221"/>
      <c r="CV18" s="221"/>
      <c r="CW18" s="221"/>
      <c r="CX18" s="221"/>
      <c r="CY18" s="221"/>
      <c r="CZ18" s="221"/>
      <c r="DA18" s="221"/>
      <c r="DB18" s="221"/>
      <c r="DC18" s="221"/>
      <c r="DD18" s="221"/>
      <c r="DE18" s="221"/>
      <c r="DF18" s="221"/>
      <c r="DG18" s="221"/>
      <c r="DH18" s="221"/>
      <c r="DI18" s="221"/>
      <c r="DJ18" s="221"/>
      <c r="DK18" s="221"/>
      <c r="DL18" s="221"/>
      <c r="DM18" s="221"/>
      <c r="DN18" s="221"/>
      <c r="DO18" s="221"/>
      <c r="DP18" s="221"/>
      <c r="DQ18" s="221"/>
      <c r="DR18" s="221"/>
      <c r="DS18" s="221"/>
      <c r="DT18" s="221"/>
      <c r="DU18" s="221"/>
      <c r="DV18" s="221"/>
      <c r="DW18" s="221"/>
      <c r="DX18" s="221"/>
      <c r="DY18" s="221"/>
      <c r="DZ18" s="221"/>
      <c r="EA18" s="221"/>
      <c r="EB18" s="221"/>
      <c r="EC18" s="221"/>
      <c r="ED18" s="221"/>
      <c r="EE18" s="221"/>
      <c r="EF18" s="221"/>
      <c r="EG18" s="221"/>
      <c r="EH18" s="221"/>
      <c r="EI18" s="221"/>
      <c r="EJ18" s="221"/>
      <c r="EK18" s="221"/>
      <c r="EL18" s="221"/>
      <c r="EM18" s="221"/>
      <c r="EN18" s="221"/>
      <c r="EO18" s="221"/>
      <c r="EP18" s="221"/>
      <c r="EQ18" s="221"/>
      <c r="ER18" s="221"/>
      <c r="ES18" s="221"/>
      <c r="ET18" s="221"/>
      <c r="EU18" s="221"/>
      <c r="EV18" s="221"/>
      <c r="EW18" s="221"/>
      <c r="EX18" s="221"/>
      <c r="EY18" s="221"/>
      <c r="EZ18" s="221"/>
      <c r="FA18" s="221"/>
      <c r="FB18" s="221"/>
      <c r="FC18" s="221"/>
      <c r="FD18" s="221"/>
      <c r="FE18" s="221"/>
      <c r="FF18" s="221"/>
      <c r="FG18" s="221"/>
      <c r="FH18" s="221"/>
      <c r="FI18" s="221"/>
      <c r="FJ18" s="221"/>
      <c r="FK18" s="221"/>
      <c r="FL18" s="221"/>
      <c r="FM18" s="221"/>
      <c r="FN18" s="221"/>
      <c r="FO18" s="221"/>
      <c r="FP18" s="221"/>
      <c r="FQ18" s="221"/>
      <c r="FR18" s="221"/>
      <c r="FS18" s="221"/>
      <c r="FT18" s="221"/>
      <c r="FU18" s="221"/>
      <c r="FV18" s="221"/>
      <c r="FW18" s="221"/>
      <c r="FX18" s="221"/>
      <c r="FY18" s="221"/>
      <c r="FZ18" s="221"/>
      <c r="GA18" s="221"/>
      <c r="GB18" s="221"/>
      <c r="GC18" s="221"/>
      <c r="GD18" s="221"/>
      <c r="GE18" s="221"/>
      <c r="GF18" s="221"/>
      <c r="GG18" s="221"/>
      <c r="GH18" s="221"/>
      <c r="GI18" s="221"/>
      <c r="GJ18" s="221"/>
      <c r="GK18" s="221"/>
      <c r="GL18" s="221"/>
      <c r="GM18" s="221"/>
      <c r="GN18" s="221"/>
    </row>
    <row r="19" spans="1:196" ht="11.25" hidden="1" customHeight="1">
      <c r="A19" s="221"/>
      <c r="B19" s="221"/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1"/>
      <c r="AC19" s="221"/>
      <c r="AD19" s="221"/>
      <c r="AE19" s="221"/>
      <c r="AF19" s="221"/>
      <c r="AG19" s="221"/>
      <c r="AH19" s="221"/>
      <c r="AI19" s="221"/>
      <c r="AJ19" s="221"/>
      <c r="AK19" s="221"/>
      <c r="AL19" s="221"/>
      <c r="AM19" s="221"/>
      <c r="AN19" s="221"/>
      <c r="AO19" s="221"/>
      <c r="AP19" s="221"/>
      <c r="AQ19" s="221"/>
      <c r="AR19" s="221"/>
      <c r="AS19" s="221"/>
      <c r="AT19" s="221"/>
      <c r="AU19" s="221"/>
      <c r="AV19" s="221"/>
      <c r="AW19" s="221"/>
      <c r="AX19" s="221"/>
      <c r="AY19" s="221"/>
      <c r="AZ19" s="221"/>
      <c r="BA19" s="221"/>
      <c r="BB19" s="221"/>
      <c r="BC19" s="221"/>
      <c r="BD19" s="221"/>
      <c r="BE19" s="221"/>
      <c r="BF19" s="221"/>
      <c r="BG19" s="221"/>
      <c r="BH19" s="221"/>
      <c r="BI19" s="221"/>
      <c r="BJ19" s="221"/>
      <c r="BK19" s="221"/>
      <c r="BL19" s="221"/>
      <c r="BM19" s="221"/>
      <c r="BN19" s="221"/>
      <c r="BO19" s="221"/>
      <c r="BP19" s="221"/>
      <c r="BQ19" s="221"/>
      <c r="BR19" s="221"/>
      <c r="BS19" s="221"/>
      <c r="BT19" s="221"/>
      <c r="BU19" s="221"/>
      <c r="BV19" s="221"/>
      <c r="BW19" s="221"/>
      <c r="BX19" s="221"/>
      <c r="BY19" s="221"/>
      <c r="BZ19" s="221"/>
      <c r="CA19" s="221"/>
      <c r="CB19" s="221"/>
      <c r="CC19" s="221"/>
      <c r="CD19" s="221"/>
      <c r="CE19" s="221"/>
      <c r="CF19" s="221"/>
      <c r="CG19" s="221"/>
      <c r="CH19" s="221"/>
      <c r="CI19" s="221"/>
      <c r="CJ19" s="221"/>
      <c r="CK19" s="221"/>
      <c r="CL19" s="221"/>
      <c r="CM19" s="221"/>
      <c r="CN19" s="221"/>
      <c r="CO19" s="221"/>
      <c r="CP19" s="221"/>
      <c r="CQ19" s="221"/>
      <c r="CR19" s="221"/>
      <c r="CS19" s="221"/>
      <c r="CT19" s="221"/>
      <c r="CU19" s="221"/>
      <c r="CV19" s="221"/>
      <c r="CW19" s="221"/>
      <c r="CX19" s="221"/>
      <c r="CY19" s="221"/>
      <c r="CZ19" s="221"/>
      <c r="DA19" s="221"/>
      <c r="DB19" s="221"/>
      <c r="DC19" s="221"/>
      <c r="DD19" s="221"/>
      <c r="DE19" s="221"/>
      <c r="DF19" s="221"/>
      <c r="DG19" s="221"/>
      <c r="DH19" s="221"/>
      <c r="DI19" s="221"/>
      <c r="DJ19" s="221"/>
      <c r="DK19" s="221"/>
      <c r="DL19" s="221"/>
      <c r="DM19" s="221"/>
      <c r="DN19" s="221"/>
      <c r="DO19" s="221"/>
      <c r="DP19" s="221"/>
      <c r="DQ19" s="221"/>
      <c r="DR19" s="221"/>
      <c r="DS19" s="221"/>
      <c r="DT19" s="221"/>
      <c r="DU19" s="221"/>
      <c r="DV19" s="221"/>
      <c r="DW19" s="221"/>
      <c r="DX19" s="221"/>
      <c r="DY19" s="221"/>
      <c r="DZ19" s="221"/>
      <c r="EA19" s="221"/>
      <c r="EB19" s="221"/>
      <c r="EC19" s="221"/>
      <c r="ED19" s="221"/>
      <c r="EE19" s="221"/>
      <c r="EF19" s="221"/>
      <c r="EG19" s="221"/>
      <c r="EH19" s="221"/>
      <c r="EI19" s="221"/>
      <c r="EJ19" s="221"/>
      <c r="EK19" s="221"/>
      <c r="EL19" s="221"/>
      <c r="EM19" s="221"/>
      <c r="EN19" s="221"/>
      <c r="EO19" s="221"/>
      <c r="EP19" s="221"/>
      <c r="EQ19" s="221"/>
      <c r="ER19" s="221"/>
      <c r="ES19" s="221"/>
      <c r="ET19" s="221"/>
      <c r="EU19" s="221"/>
      <c r="EV19" s="221"/>
      <c r="EW19" s="221"/>
      <c r="EX19" s="221"/>
      <c r="EY19" s="221"/>
      <c r="EZ19" s="221"/>
      <c r="FA19" s="221"/>
      <c r="FB19" s="221"/>
      <c r="FC19" s="221"/>
      <c r="FD19" s="221"/>
      <c r="FE19" s="221"/>
      <c r="FF19" s="221"/>
      <c r="FG19" s="221"/>
      <c r="FH19" s="221"/>
      <c r="FI19" s="221"/>
      <c r="FJ19" s="221"/>
      <c r="FK19" s="221"/>
      <c r="FL19" s="221"/>
      <c r="FM19" s="221"/>
      <c r="FN19" s="221"/>
      <c r="FO19" s="221"/>
      <c r="FP19" s="221"/>
      <c r="FQ19" s="221"/>
      <c r="FR19" s="221"/>
      <c r="FS19" s="221"/>
      <c r="FT19" s="221"/>
      <c r="FU19" s="221"/>
      <c r="FV19" s="221"/>
      <c r="FW19" s="221"/>
      <c r="FX19" s="221"/>
      <c r="FY19" s="221"/>
      <c r="FZ19" s="221"/>
      <c r="GA19" s="221"/>
      <c r="GB19" s="221"/>
      <c r="GC19" s="221"/>
      <c r="GD19" s="221"/>
      <c r="GE19" s="221"/>
      <c r="GF19" s="221"/>
      <c r="GG19" s="221"/>
      <c r="GH19" s="221"/>
      <c r="GI19" s="221"/>
      <c r="GJ19" s="221"/>
      <c r="GK19" s="221"/>
      <c r="GL19" s="221"/>
      <c r="GM19" s="221"/>
      <c r="GN19" s="221"/>
    </row>
    <row r="20" spans="1:196" ht="11.25" hidden="1" customHeight="1">
      <c r="A20" s="221"/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1"/>
      <c r="AD20" s="221"/>
      <c r="AE20" s="221"/>
      <c r="AF20" s="221"/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1"/>
      <c r="AU20" s="221"/>
      <c r="AV20" s="221"/>
      <c r="AW20" s="221"/>
      <c r="AX20" s="221"/>
      <c r="AY20" s="221"/>
      <c r="AZ20" s="221"/>
      <c r="BA20" s="221"/>
      <c r="BB20" s="221"/>
      <c r="BC20" s="221"/>
      <c r="BD20" s="221"/>
      <c r="BE20" s="221"/>
      <c r="BF20" s="221"/>
      <c r="BG20" s="221"/>
      <c r="BH20" s="221"/>
      <c r="BI20" s="221"/>
      <c r="BJ20" s="221"/>
      <c r="BK20" s="221"/>
      <c r="BL20" s="221"/>
      <c r="BM20" s="221"/>
      <c r="BN20" s="221"/>
      <c r="BO20" s="221"/>
      <c r="BP20" s="221"/>
      <c r="BQ20" s="221"/>
      <c r="BR20" s="221"/>
      <c r="BS20" s="221"/>
      <c r="BT20" s="221"/>
      <c r="BU20" s="221"/>
      <c r="BV20" s="221"/>
      <c r="BW20" s="221"/>
      <c r="BX20" s="221"/>
      <c r="BY20" s="221"/>
      <c r="BZ20" s="221"/>
      <c r="CA20" s="221"/>
      <c r="CB20" s="221"/>
      <c r="CC20" s="221"/>
      <c r="CD20" s="221"/>
      <c r="CE20" s="221"/>
      <c r="CF20" s="221"/>
      <c r="CG20" s="221"/>
      <c r="CH20" s="221"/>
      <c r="CI20" s="221"/>
      <c r="CJ20" s="221"/>
      <c r="CK20" s="221"/>
      <c r="CL20" s="221"/>
      <c r="CM20" s="221"/>
      <c r="CN20" s="221"/>
      <c r="CO20" s="221"/>
      <c r="CP20" s="221"/>
      <c r="CQ20" s="221"/>
      <c r="CR20" s="221"/>
      <c r="CS20" s="221"/>
      <c r="CT20" s="221"/>
      <c r="CU20" s="221"/>
      <c r="CV20" s="221"/>
      <c r="CW20" s="221"/>
      <c r="CX20" s="221"/>
      <c r="CY20" s="221"/>
      <c r="CZ20" s="221"/>
      <c r="DA20" s="221"/>
      <c r="DB20" s="221"/>
      <c r="DC20" s="221"/>
      <c r="DD20" s="221"/>
      <c r="DE20" s="221"/>
      <c r="DF20" s="221"/>
      <c r="DG20" s="221"/>
      <c r="DH20" s="221"/>
      <c r="DI20" s="221"/>
      <c r="DJ20" s="221"/>
      <c r="DK20" s="221"/>
      <c r="DL20" s="221"/>
      <c r="DM20" s="221"/>
      <c r="DN20" s="221"/>
      <c r="DO20" s="221"/>
      <c r="DP20" s="221"/>
      <c r="DQ20" s="221"/>
      <c r="DR20" s="221"/>
      <c r="DS20" s="221"/>
      <c r="DT20" s="221"/>
      <c r="DU20" s="221"/>
      <c r="DV20" s="221"/>
      <c r="DW20" s="221"/>
      <c r="DX20" s="221"/>
      <c r="DY20" s="221"/>
      <c r="DZ20" s="221"/>
      <c r="EA20" s="221"/>
      <c r="EB20" s="221"/>
      <c r="EC20" s="221"/>
      <c r="ED20" s="221"/>
      <c r="EE20" s="221"/>
      <c r="EF20" s="221"/>
      <c r="EG20" s="221"/>
      <c r="EH20" s="221"/>
      <c r="EI20" s="221"/>
      <c r="EJ20" s="221"/>
      <c r="EK20" s="221"/>
      <c r="EL20" s="221"/>
      <c r="EM20" s="221"/>
      <c r="EN20" s="221"/>
      <c r="EO20" s="221"/>
      <c r="EP20" s="221"/>
      <c r="EQ20" s="221"/>
      <c r="ER20" s="221"/>
      <c r="ES20" s="221"/>
      <c r="ET20" s="221"/>
      <c r="EU20" s="221"/>
      <c r="EV20" s="221"/>
      <c r="EW20" s="221"/>
      <c r="EX20" s="221"/>
      <c r="EY20" s="221"/>
      <c r="EZ20" s="221"/>
      <c r="FA20" s="221"/>
      <c r="FB20" s="221"/>
      <c r="FC20" s="221"/>
      <c r="FD20" s="221"/>
      <c r="FE20" s="221"/>
      <c r="FF20" s="221"/>
      <c r="FG20" s="221"/>
      <c r="FH20" s="221"/>
      <c r="FI20" s="221"/>
      <c r="FJ20" s="221"/>
      <c r="FK20" s="221"/>
      <c r="FL20" s="221"/>
      <c r="FM20" s="221"/>
      <c r="FN20" s="221"/>
      <c r="FO20" s="221"/>
      <c r="FP20" s="221"/>
      <c r="FQ20" s="221"/>
      <c r="FR20" s="221"/>
      <c r="FS20" s="221"/>
      <c r="FT20" s="221"/>
      <c r="FU20" s="221"/>
      <c r="FV20" s="221"/>
      <c r="FW20" s="221"/>
      <c r="FX20" s="221"/>
      <c r="FY20" s="221"/>
      <c r="FZ20" s="221"/>
      <c r="GA20" s="221"/>
      <c r="GB20" s="221"/>
      <c r="GC20" s="221"/>
      <c r="GD20" s="221"/>
      <c r="GE20" s="221"/>
      <c r="GF20" s="221"/>
      <c r="GG20" s="221"/>
      <c r="GH20" s="221"/>
      <c r="GI20" s="221"/>
      <c r="GJ20" s="221"/>
      <c r="GK20" s="221"/>
      <c r="GL20" s="221"/>
      <c r="GM20" s="221"/>
      <c r="GN20" s="221"/>
    </row>
    <row r="21" spans="1:196" ht="11.25" hidden="1" customHeight="1">
      <c r="A21" s="221"/>
      <c r="B21" s="221"/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1"/>
      <c r="AC21" s="221"/>
      <c r="AD21" s="221"/>
      <c r="AE21" s="221"/>
      <c r="AF21" s="221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  <c r="AQ21" s="221"/>
      <c r="AR21" s="221"/>
      <c r="AS21" s="221"/>
      <c r="AT21" s="221"/>
      <c r="AU21" s="221"/>
      <c r="AV21" s="221"/>
      <c r="AW21" s="221"/>
      <c r="AX21" s="221"/>
      <c r="AY21" s="221"/>
      <c r="AZ21" s="221"/>
      <c r="BA21" s="221"/>
      <c r="BB21" s="221"/>
      <c r="BC21" s="221"/>
      <c r="BD21" s="221"/>
      <c r="BE21" s="221"/>
      <c r="BF21" s="221"/>
      <c r="BG21" s="221"/>
      <c r="BH21" s="221"/>
      <c r="BI21" s="221"/>
      <c r="BJ21" s="221"/>
      <c r="BK21" s="221"/>
      <c r="BL21" s="221"/>
      <c r="BM21" s="221"/>
      <c r="BN21" s="221"/>
      <c r="BO21" s="221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1"/>
      <c r="CB21" s="221"/>
      <c r="CC21" s="221"/>
      <c r="CD21" s="221"/>
      <c r="CE21" s="221"/>
      <c r="CF21" s="221"/>
      <c r="CG21" s="221"/>
      <c r="CH21" s="221"/>
      <c r="CI21" s="221"/>
      <c r="CJ21" s="221"/>
      <c r="CK21" s="221"/>
      <c r="CL21" s="221"/>
      <c r="CM21" s="221"/>
      <c r="CN21" s="221"/>
      <c r="CO21" s="221"/>
      <c r="CP21" s="221"/>
      <c r="CQ21" s="221"/>
      <c r="CR21" s="221"/>
      <c r="CS21" s="221"/>
      <c r="CT21" s="221"/>
      <c r="CU21" s="221"/>
      <c r="CV21" s="221"/>
      <c r="CW21" s="221"/>
      <c r="CX21" s="221"/>
      <c r="CY21" s="221"/>
      <c r="CZ21" s="221"/>
      <c r="DA21" s="221"/>
      <c r="DB21" s="221"/>
      <c r="DC21" s="221"/>
      <c r="DD21" s="221"/>
      <c r="DE21" s="221"/>
      <c r="DF21" s="221"/>
      <c r="DG21" s="221"/>
      <c r="DH21" s="221"/>
      <c r="DI21" s="221"/>
      <c r="DJ21" s="221"/>
      <c r="DK21" s="221"/>
      <c r="DL21" s="221"/>
      <c r="DM21" s="221"/>
      <c r="DN21" s="221"/>
      <c r="DO21" s="221"/>
      <c r="DP21" s="221"/>
      <c r="DQ21" s="221"/>
      <c r="DR21" s="221"/>
      <c r="DS21" s="221"/>
      <c r="DT21" s="221"/>
      <c r="DU21" s="221"/>
      <c r="DV21" s="221"/>
      <c r="DW21" s="221"/>
      <c r="DX21" s="221"/>
      <c r="DY21" s="221"/>
      <c r="DZ21" s="221"/>
      <c r="EA21" s="221"/>
      <c r="EB21" s="221"/>
      <c r="EC21" s="221"/>
      <c r="ED21" s="221"/>
      <c r="EE21" s="221"/>
      <c r="EF21" s="221"/>
      <c r="EG21" s="221"/>
      <c r="EH21" s="221"/>
      <c r="EI21" s="221"/>
      <c r="EJ21" s="221"/>
      <c r="EK21" s="221"/>
      <c r="EL21" s="221"/>
      <c r="EM21" s="221"/>
      <c r="EN21" s="221"/>
      <c r="EO21" s="221"/>
      <c r="EP21" s="221"/>
      <c r="EQ21" s="221"/>
      <c r="ER21" s="221"/>
      <c r="ES21" s="221"/>
      <c r="ET21" s="221"/>
      <c r="EU21" s="221"/>
      <c r="EV21" s="221"/>
      <c r="EW21" s="221"/>
      <c r="EX21" s="221"/>
      <c r="EY21" s="221"/>
      <c r="EZ21" s="221"/>
      <c r="FA21" s="221"/>
      <c r="FB21" s="221"/>
      <c r="FC21" s="221"/>
      <c r="FD21" s="221"/>
      <c r="FE21" s="221"/>
      <c r="FF21" s="221"/>
      <c r="FG21" s="221"/>
      <c r="FH21" s="221"/>
      <c r="FI21" s="221"/>
      <c r="FJ21" s="221"/>
      <c r="FK21" s="221"/>
      <c r="FL21" s="221"/>
      <c r="FM21" s="221"/>
      <c r="FN21" s="221"/>
      <c r="FO21" s="221"/>
      <c r="FP21" s="221"/>
      <c r="FQ21" s="221"/>
      <c r="FR21" s="221"/>
      <c r="FS21" s="221"/>
      <c r="FT21" s="221"/>
      <c r="FU21" s="221"/>
      <c r="FV21" s="221"/>
      <c r="FW21" s="221"/>
      <c r="FX21" s="221"/>
      <c r="FY21" s="221"/>
      <c r="FZ21" s="221"/>
      <c r="GA21" s="221"/>
      <c r="GB21" s="221"/>
      <c r="GC21" s="221"/>
      <c r="GD21" s="221"/>
      <c r="GE21" s="221"/>
      <c r="GF21" s="221"/>
      <c r="GG21" s="221"/>
      <c r="GH21" s="221"/>
      <c r="GI21" s="221"/>
      <c r="GJ21" s="221"/>
      <c r="GK21" s="221"/>
      <c r="GL21" s="221"/>
      <c r="GM21" s="221"/>
      <c r="GN21" s="221"/>
    </row>
    <row r="22" spans="1:196" ht="11.25" hidden="1" customHeight="1">
      <c r="A22" s="221"/>
      <c r="B22" s="221"/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21"/>
      <c r="AV22" s="221"/>
      <c r="AW22" s="221"/>
      <c r="AX22" s="221"/>
      <c r="AY22" s="221"/>
      <c r="AZ22" s="221"/>
      <c r="BA22" s="221"/>
      <c r="BB22" s="221"/>
      <c r="BC22" s="221"/>
      <c r="BD22" s="221"/>
      <c r="BE22" s="221"/>
      <c r="BF22" s="221"/>
      <c r="BG22" s="221"/>
      <c r="BH22" s="221"/>
      <c r="BI22" s="221"/>
      <c r="BJ22" s="221"/>
      <c r="BK22" s="221"/>
      <c r="BL22" s="221"/>
      <c r="BM22" s="221"/>
      <c r="BN22" s="221"/>
      <c r="BO22" s="221"/>
      <c r="BP22" s="221"/>
      <c r="BQ22" s="221"/>
      <c r="BR22" s="221"/>
      <c r="BS22" s="221"/>
      <c r="BT22" s="221"/>
      <c r="BU22" s="221"/>
      <c r="BV22" s="221"/>
      <c r="BW22" s="221"/>
      <c r="BX22" s="221"/>
      <c r="BY22" s="221"/>
      <c r="BZ22" s="221"/>
      <c r="CA22" s="221"/>
      <c r="CB22" s="221"/>
      <c r="CC22" s="221"/>
      <c r="CD22" s="221"/>
      <c r="CE22" s="221"/>
      <c r="CF22" s="221"/>
      <c r="CG22" s="221"/>
      <c r="CH22" s="221"/>
      <c r="CI22" s="221"/>
      <c r="CJ22" s="221"/>
      <c r="CK22" s="221"/>
      <c r="CL22" s="221"/>
      <c r="CM22" s="221"/>
      <c r="CN22" s="221"/>
      <c r="CO22" s="221"/>
      <c r="CP22" s="221"/>
      <c r="CQ22" s="221"/>
      <c r="CR22" s="221"/>
      <c r="CS22" s="221"/>
      <c r="CT22" s="221"/>
      <c r="CU22" s="221"/>
      <c r="CV22" s="221"/>
      <c r="CW22" s="221"/>
      <c r="CX22" s="221"/>
      <c r="CY22" s="221"/>
      <c r="CZ22" s="221"/>
      <c r="DA22" s="221"/>
      <c r="DB22" s="221"/>
      <c r="DC22" s="221"/>
      <c r="DD22" s="221"/>
      <c r="DE22" s="221"/>
      <c r="DF22" s="221"/>
      <c r="DG22" s="221"/>
      <c r="DH22" s="221"/>
      <c r="DI22" s="221"/>
      <c r="DJ22" s="221"/>
      <c r="DK22" s="221"/>
      <c r="DL22" s="221"/>
      <c r="DM22" s="221"/>
      <c r="DN22" s="221"/>
      <c r="DO22" s="221"/>
      <c r="DP22" s="221"/>
      <c r="DQ22" s="221"/>
      <c r="DR22" s="221"/>
      <c r="DS22" s="221"/>
      <c r="DT22" s="221"/>
      <c r="DU22" s="221"/>
      <c r="DV22" s="221"/>
      <c r="DW22" s="221"/>
      <c r="DX22" s="221"/>
      <c r="DY22" s="221"/>
      <c r="DZ22" s="221"/>
      <c r="EA22" s="221"/>
      <c r="EB22" s="221"/>
      <c r="EC22" s="221"/>
      <c r="ED22" s="221"/>
      <c r="EE22" s="221"/>
      <c r="EF22" s="221"/>
      <c r="EG22" s="221"/>
      <c r="EH22" s="221"/>
      <c r="EI22" s="221"/>
      <c r="EJ22" s="221"/>
      <c r="EK22" s="221"/>
      <c r="EL22" s="221"/>
      <c r="EM22" s="221"/>
      <c r="EN22" s="221"/>
      <c r="EO22" s="221"/>
      <c r="EP22" s="221"/>
      <c r="EQ22" s="221"/>
      <c r="ER22" s="221"/>
      <c r="ES22" s="221"/>
      <c r="ET22" s="221"/>
      <c r="EU22" s="221"/>
      <c r="EV22" s="221"/>
      <c r="EW22" s="221"/>
      <c r="EX22" s="221"/>
      <c r="EY22" s="221"/>
      <c r="EZ22" s="221"/>
      <c r="FA22" s="221"/>
      <c r="FB22" s="221"/>
      <c r="FC22" s="221"/>
      <c r="FD22" s="221"/>
      <c r="FE22" s="221"/>
      <c r="FF22" s="221"/>
      <c r="FG22" s="221"/>
      <c r="FH22" s="221"/>
      <c r="FI22" s="221"/>
      <c r="FJ22" s="221"/>
      <c r="FK22" s="221"/>
      <c r="FL22" s="221"/>
      <c r="FM22" s="221"/>
      <c r="FN22" s="221"/>
      <c r="FO22" s="221"/>
      <c r="FP22" s="221"/>
      <c r="FQ22" s="221"/>
      <c r="FR22" s="221"/>
      <c r="FS22" s="221"/>
      <c r="FT22" s="221"/>
      <c r="FU22" s="221"/>
      <c r="FV22" s="221"/>
      <c r="FW22" s="221"/>
      <c r="FX22" s="221"/>
      <c r="FY22" s="221"/>
      <c r="FZ22" s="221"/>
      <c r="GA22" s="221"/>
      <c r="GB22" s="221"/>
      <c r="GC22" s="221"/>
      <c r="GD22" s="221"/>
      <c r="GE22" s="221"/>
      <c r="GF22" s="221"/>
      <c r="GG22" s="221"/>
      <c r="GH22" s="221"/>
      <c r="GI22" s="221"/>
      <c r="GJ22" s="221"/>
      <c r="GK22" s="221"/>
      <c r="GL22" s="221"/>
      <c r="GM22" s="221"/>
      <c r="GN22" s="221"/>
    </row>
    <row r="23" spans="1:196" ht="11.25" hidden="1" customHeight="1">
      <c r="A23" s="221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21"/>
      <c r="AV23" s="221"/>
      <c r="AW23" s="221"/>
      <c r="AX23" s="221"/>
      <c r="AY23" s="221"/>
      <c r="AZ23" s="221"/>
      <c r="BA23" s="221"/>
      <c r="BB23" s="221"/>
      <c r="BC23" s="221"/>
      <c r="BD23" s="221"/>
      <c r="BE23" s="221"/>
      <c r="BF23" s="221"/>
      <c r="BG23" s="221"/>
      <c r="BH23" s="221"/>
      <c r="BI23" s="221"/>
      <c r="BJ23" s="221"/>
      <c r="BK23" s="221"/>
      <c r="BL23" s="221"/>
      <c r="BM23" s="221"/>
      <c r="BN23" s="221"/>
      <c r="BO23" s="221"/>
      <c r="BP23" s="221"/>
      <c r="BQ23" s="221"/>
      <c r="BR23" s="221"/>
      <c r="BS23" s="221"/>
      <c r="BT23" s="221"/>
      <c r="BU23" s="221"/>
      <c r="BV23" s="221"/>
      <c r="BW23" s="221"/>
      <c r="BX23" s="221"/>
      <c r="BY23" s="221"/>
      <c r="BZ23" s="221"/>
      <c r="CA23" s="221"/>
      <c r="CB23" s="221"/>
      <c r="CC23" s="221"/>
      <c r="CD23" s="221"/>
      <c r="CE23" s="221"/>
      <c r="CF23" s="221"/>
      <c r="CG23" s="221"/>
      <c r="CH23" s="221"/>
      <c r="CI23" s="221"/>
      <c r="CJ23" s="221"/>
      <c r="CK23" s="221"/>
      <c r="CL23" s="221"/>
      <c r="CM23" s="221"/>
      <c r="CN23" s="221"/>
      <c r="CO23" s="221"/>
      <c r="CP23" s="221"/>
      <c r="CQ23" s="221"/>
      <c r="CR23" s="221"/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1"/>
      <c r="DK23" s="221"/>
      <c r="DL23" s="221"/>
      <c r="DM23" s="221"/>
      <c r="DN23" s="221"/>
      <c r="DO23" s="221"/>
      <c r="DP23" s="221"/>
      <c r="DQ23" s="221"/>
      <c r="DR23" s="221"/>
      <c r="DS23" s="221"/>
      <c r="DT23" s="221"/>
      <c r="DU23" s="221"/>
      <c r="DV23" s="221"/>
      <c r="DW23" s="221"/>
      <c r="DX23" s="221"/>
      <c r="DY23" s="221"/>
      <c r="DZ23" s="221"/>
      <c r="EA23" s="221"/>
      <c r="EB23" s="221"/>
      <c r="EC23" s="221"/>
      <c r="ED23" s="221"/>
      <c r="EE23" s="221"/>
      <c r="EF23" s="221"/>
      <c r="EG23" s="221"/>
      <c r="EH23" s="221"/>
      <c r="EI23" s="221"/>
      <c r="EJ23" s="221"/>
      <c r="EK23" s="221"/>
      <c r="EL23" s="221"/>
      <c r="EM23" s="221"/>
      <c r="EN23" s="221"/>
      <c r="EO23" s="221"/>
      <c r="EP23" s="221"/>
      <c r="EQ23" s="221"/>
      <c r="ER23" s="221"/>
      <c r="ES23" s="221"/>
      <c r="ET23" s="221"/>
      <c r="EU23" s="221"/>
      <c r="EV23" s="221"/>
      <c r="EW23" s="221"/>
      <c r="EX23" s="221"/>
      <c r="EY23" s="221"/>
      <c r="EZ23" s="221"/>
      <c r="FA23" s="221"/>
      <c r="FB23" s="221"/>
      <c r="FC23" s="221"/>
      <c r="FD23" s="221"/>
      <c r="FE23" s="221"/>
      <c r="FF23" s="221"/>
      <c r="FG23" s="221"/>
      <c r="FH23" s="221"/>
      <c r="FI23" s="221"/>
      <c r="FJ23" s="221"/>
      <c r="FK23" s="221"/>
      <c r="FL23" s="221"/>
      <c r="FM23" s="221"/>
      <c r="FN23" s="221"/>
      <c r="FO23" s="221"/>
      <c r="FP23" s="221"/>
      <c r="FQ23" s="221"/>
      <c r="FR23" s="221"/>
      <c r="FS23" s="221"/>
      <c r="FT23" s="221"/>
      <c r="FU23" s="221"/>
      <c r="FV23" s="221"/>
      <c r="FW23" s="221"/>
      <c r="FX23" s="221"/>
      <c r="FY23" s="221"/>
      <c r="FZ23" s="221"/>
      <c r="GA23" s="221"/>
      <c r="GB23" s="221"/>
      <c r="GC23" s="221"/>
      <c r="GD23" s="221"/>
      <c r="GE23" s="221"/>
      <c r="GF23" s="221"/>
      <c r="GG23" s="221"/>
      <c r="GH23" s="221"/>
      <c r="GI23" s="221"/>
      <c r="GJ23" s="221"/>
      <c r="GK23" s="221"/>
      <c r="GL23" s="221"/>
      <c r="GM23" s="221"/>
      <c r="GN23" s="221"/>
    </row>
    <row r="24" spans="1:196" ht="11.25" hidden="1" customHeight="1">
      <c r="A24" s="221"/>
      <c r="B24" s="221"/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1"/>
      <c r="AN24" s="221"/>
      <c r="AO24" s="221"/>
      <c r="AP24" s="221"/>
      <c r="AQ24" s="221"/>
      <c r="AR24" s="221"/>
      <c r="AS24" s="221"/>
      <c r="AT24" s="221"/>
      <c r="AU24" s="221"/>
      <c r="AV24" s="221"/>
      <c r="AW24" s="221"/>
      <c r="AX24" s="221"/>
      <c r="AY24" s="221"/>
      <c r="AZ24" s="221"/>
      <c r="BA24" s="221"/>
      <c r="BB24" s="221"/>
      <c r="BC24" s="221"/>
      <c r="BD24" s="221"/>
      <c r="BE24" s="221"/>
      <c r="BF24" s="221"/>
      <c r="BG24" s="221"/>
      <c r="BH24" s="221"/>
      <c r="BI24" s="221"/>
      <c r="BJ24" s="221"/>
      <c r="BK24" s="221"/>
      <c r="BL24" s="221"/>
      <c r="BM24" s="221"/>
      <c r="BN24" s="221"/>
      <c r="BO24" s="221"/>
      <c r="BP24" s="221"/>
      <c r="BQ24" s="221"/>
      <c r="BR24" s="221"/>
      <c r="BS24" s="221"/>
      <c r="BT24" s="221"/>
      <c r="BU24" s="221"/>
      <c r="BV24" s="221"/>
      <c r="BW24" s="221"/>
      <c r="BX24" s="221"/>
      <c r="BY24" s="221"/>
      <c r="BZ24" s="221"/>
      <c r="CA24" s="221"/>
      <c r="CB24" s="221"/>
      <c r="CC24" s="221"/>
      <c r="CD24" s="221"/>
      <c r="CE24" s="221"/>
      <c r="CF24" s="221"/>
      <c r="CG24" s="221"/>
      <c r="CH24" s="221"/>
      <c r="CI24" s="221"/>
      <c r="CJ24" s="221"/>
      <c r="CK24" s="221"/>
      <c r="CL24" s="221"/>
      <c r="CM24" s="221"/>
      <c r="CN24" s="221"/>
      <c r="CO24" s="221"/>
      <c r="CP24" s="221"/>
      <c r="CQ24" s="221"/>
      <c r="CR24" s="221"/>
      <c r="CS24" s="221"/>
      <c r="CT24" s="221"/>
      <c r="CU24" s="221"/>
      <c r="CV24" s="221"/>
      <c r="CW24" s="221"/>
      <c r="CX24" s="221"/>
      <c r="CY24" s="221"/>
      <c r="CZ24" s="221"/>
      <c r="DA24" s="221"/>
      <c r="DB24" s="221"/>
      <c r="DC24" s="221"/>
      <c r="DD24" s="221"/>
      <c r="DE24" s="221"/>
      <c r="DF24" s="221"/>
      <c r="DG24" s="221"/>
      <c r="DH24" s="221"/>
      <c r="DI24" s="221"/>
      <c r="DJ24" s="221"/>
      <c r="DK24" s="221"/>
      <c r="DL24" s="221"/>
      <c r="DM24" s="221"/>
      <c r="DN24" s="221"/>
      <c r="DO24" s="221"/>
      <c r="DP24" s="221"/>
      <c r="DQ24" s="221"/>
      <c r="DR24" s="221"/>
      <c r="DS24" s="221"/>
      <c r="DT24" s="221"/>
      <c r="DU24" s="221"/>
      <c r="DV24" s="221"/>
      <c r="DW24" s="221"/>
      <c r="DX24" s="221"/>
      <c r="DY24" s="221"/>
      <c r="DZ24" s="221"/>
      <c r="EA24" s="221"/>
      <c r="EB24" s="221"/>
      <c r="EC24" s="221"/>
      <c r="ED24" s="221"/>
      <c r="EE24" s="221"/>
      <c r="EF24" s="221"/>
      <c r="EG24" s="221"/>
      <c r="EH24" s="221"/>
      <c r="EI24" s="221"/>
      <c r="EJ24" s="221"/>
      <c r="EK24" s="221"/>
      <c r="EL24" s="221"/>
      <c r="EM24" s="221"/>
      <c r="EN24" s="221"/>
      <c r="EO24" s="221"/>
      <c r="EP24" s="221"/>
      <c r="EQ24" s="221"/>
      <c r="ER24" s="221"/>
      <c r="ES24" s="221"/>
      <c r="ET24" s="221"/>
      <c r="EU24" s="221"/>
      <c r="EV24" s="221"/>
      <c r="EW24" s="221"/>
      <c r="EX24" s="221"/>
      <c r="EY24" s="221"/>
      <c r="EZ24" s="221"/>
      <c r="FA24" s="221"/>
      <c r="FB24" s="221"/>
      <c r="FC24" s="221"/>
      <c r="FD24" s="221"/>
      <c r="FE24" s="221"/>
      <c r="FF24" s="221"/>
      <c r="FG24" s="221"/>
      <c r="FH24" s="221"/>
      <c r="FI24" s="221"/>
      <c r="FJ24" s="221"/>
      <c r="FK24" s="221"/>
      <c r="FL24" s="221"/>
      <c r="FM24" s="221"/>
      <c r="FN24" s="221"/>
      <c r="FO24" s="221"/>
      <c r="FP24" s="221"/>
      <c r="FQ24" s="221"/>
      <c r="FR24" s="221"/>
      <c r="FS24" s="221"/>
      <c r="FT24" s="221"/>
      <c r="FU24" s="221"/>
      <c r="FV24" s="221"/>
      <c r="FW24" s="221"/>
      <c r="FX24" s="221"/>
      <c r="FY24" s="221"/>
      <c r="FZ24" s="221"/>
      <c r="GA24" s="221"/>
      <c r="GB24" s="221"/>
      <c r="GC24" s="221"/>
      <c r="GD24" s="221"/>
      <c r="GE24" s="221"/>
      <c r="GF24" s="221"/>
      <c r="GG24" s="221"/>
      <c r="GH24" s="221"/>
      <c r="GI24" s="221"/>
      <c r="GJ24" s="221"/>
      <c r="GK24" s="221"/>
      <c r="GL24" s="221"/>
      <c r="GM24" s="221"/>
      <c r="GN24" s="221"/>
    </row>
    <row r="25" spans="1:196" ht="11.25" hidden="1" customHeight="1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21"/>
      <c r="AV25" s="221"/>
      <c r="AW25" s="221"/>
      <c r="AX25" s="221"/>
      <c r="AY25" s="221"/>
      <c r="AZ25" s="221"/>
      <c r="BA25" s="221"/>
      <c r="BB25" s="221"/>
      <c r="BC25" s="221"/>
      <c r="BD25" s="221"/>
      <c r="BE25" s="221"/>
      <c r="BF25" s="221"/>
      <c r="BG25" s="221"/>
      <c r="BH25" s="221"/>
      <c r="BI25" s="221"/>
      <c r="BJ25" s="221"/>
      <c r="BK25" s="221"/>
      <c r="BL25" s="221"/>
      <c r="BM25" s="221"/>
      <c r="BN25" s="221"/>
      <c r="BO25" s="221"/>
      <c r="BP25" s="221"/>
      <c r="BQ25" s="221"/>
      <c r="BR25" s="221"/>
      <c r="BS25" s="221"/>
      <c r="BT25" s="221"/>
      <c r="BU25" s="221"/>
      <c r="BV25" s="221"/>
      <c r="BW25" s="221"/>
      <c r="BX25" s="221"/>
      <c r="BY25" s="221"/>
      <c r="BZ25" s="221"/>
      <c r="CA25" s="221"/>
      <c r="CB25" s="221"/>
      <c r="CC25" s="221"/>
      <c r="CD25" s="221"/>
      <c r="CE25" s="221"/>
      <c r="CF25" s="221"/>
      <c r="CG25" s="221"/>
      <c r="CH25" s="221"/>
      <c r="CI25" s="221"/>
      <c r="CJ25" s="221"/>
      <c r="CK25" s="221"/>
      <c r="CL25" s="221"/>
      <c r="CM25" s="221"/>
      <c r="CN25" s="221"/>
      <c r="CO25" s="221"/>
      <c r="CP25" s="221"/>
      <c r="CQ25" s="221"/>
      <c r="CR25" s="221"/>
      <c r="CS25" s="221"/>
      <c r="CT25" s="221"/>
      <c r="CU25" s="221"/>
      <c r="CV25" s="221"/>
      <c r="CW25" s="221"/>
      <c r="CX25" s="221"/>
      <c r="CY25" s="221"/>
      <c r="CZ25" s="221"/>
      <c r="DA25" s="221"/>
      <c r="DB25" s="221"/>
      <c r="DC25" s="221"/>
      <c r="DD25" s="221"/>
      <c r="DE25" s="221"/>
      <c r="DF25" s="221"/>
      <c r="DG25" s="221"/>
      <c r="DH25" s="221"/>
      <c r="DI25" s="221"/>
      <c r="DJ25" s="221"/>
      <c r="DK25" s="221"/>
      <c r="DL25" s="221"/>
      <c r="DM25" s="221"/>
      <c r="DN25" s="221"/>
      <c r="DO25" s="221"/>
      <c r="DP25" s="221"/>
      <c r="DQ25" s="221"/>
      <c r="DR25" s="221"/>
      <c r="DS25" s="221"/>
      <c r="DT25" s="221"/>
      <c r="DU25" s="221"/>
      <c r="DV25" s="221"/>
      <c r="DW25" s="221"/>
      <c r="DX25" s="221"/>
      <c r="DY25" s="221"/>
      <c r="DZ25" s="221"/>
      <c r="EA25" s="221"/>
      <c r="EB25" s="221"/>
      <c r="EC25" s="221"/>
      <c r="ED25" s="221"/>
      <c r="EE25" s="221"/>
      <c r="EF25" s="221"/>
      <c r="EG25" s="221"/>
      <c r="EH25" s="221"/>
      <c r="EI25" s="221"/>
      <c r="EJ25" s="221"/>
      <c r="EK25" s="221"/>
      <c r="EL25" s="221"/>
      <c r="EM25" s="221"/>
      <c r="EN25" s="221"/>
      <c r="EO25" s="221"/>
      <c r="EP25" s="221"/>
      <c r="EQ25" s="221"/>
      <c r="ER25" s="221"/>
      <c r="ES25" s="221"/>
      <c r="ET25" s="221"/>
      <c r="EU25" s="221"/>
      <c r="EV25" s="221"/>
      <c r="EW25" s="221"/>
      <c r="EX25" s="221"/>
      <c r="EY25" s="221"/>
      <c r="EZ25" s="221"/>
      <c r="FA25" s="221"/>
      <c r="FB25" s="221"/>
      <c r="FC25" s="221"/>
      <c r="FD25" s="221"/>
      <c r="FE25" s="221"/>
      <c r="FF25" s="221"/>
      <c r="FG25" s="221"/>
      <c r="FH25" s="221"/>
      <c r="FI25" s="221"/>
      <c r="FJ25" s="221"/>
      <c r="FK25" s="221"/>
      <c r="FL25" s="221"/>
      <c r="FM25" s="221"/>
      <c r="FN25" s="221"/>
      <c r="FO25" s="221"/>
      <c r="FP25" s="221"/>
      <c r="FQ25" s="221"/>
      <c r="FR25" s="221"/>
      <c r="FS25" s="221"/>
      <c r="FT25" s="221"/>
      <c r="FU25" s="221"/>
      <c r="FV25" s="221"/>
      <c r="FW25" s="221"/>
      <c r="FX25" s="221"/>
      <c r="FY25" s="221"/>
      <c r="FZ25" s="221"/>
      <c r="GA25" s="221"/>
      <c r="GB25" s="221"/>
      <c r="GC25" s="221"/>
      <c r="GD25" s="221"/>
      <c r="GE25" s="221"/>
      <c r="GF25" s="221"/>
      <c r="GG25" s="221"/>
      <c r="GH25" s="221"/>
      <c r="GI25" s="221"/>
      <c r="GJ25" s="221"/>
      <c r="GK25" s="221"/>
      <c r="GL25" s="221"/>
      <c r="GM25" s="221"/>
      <c r="GN25" s="221"/>
    </row>
    <row r="26" spans="1:196" ht="11.25" hidden="1" customHeight="1">
      <c r="A26" s="221"/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21"/>
      <c r="AV26" s="221"/>
      <c r="AW26" s="221"/>
      <c r="AX26" s="221"/>
      <c r="AY26" s="221"/>
      <c r="AZ26" s="221"/>
      <c r="BA26" s="221"/>
      <c r="BB26" s="221"/>
      <c r="BC26" s="221"/>
      <c r="BD26" s="221"/>
      <c r="BE26" s="221"/>
      <c r="BF26" s="221"/>
      <c r="BG26" s="221"/>
      <c r="BH26" s="221"/>
      <c r="BI26" s="221"/>
      <c r="BJ26" s="221"/>
      <c r="BK26" s="221"/>
      <c r="BL26" s="221"/>
      <c r="BM26" s="221"/>
      <c r="BN26" s="221"/>
      <c r="BO26" s="221"/>
      <c r="BP26" s="221"/>
      <c r="BQ26" s="221"/>
      <c r="BR26" s="221"/>
      <c r="BS26" s="221"/>
      <c r="BT26" s="221"/>
      <c r="BU26" s="221"/>
      <c r="BV26" s="221"/>
      <c r="BW26" s="221"/>
      <c r="BX26" s="221"/>
      <c r="BY26" s="221"/>
      <c r="BZ26" s="221"/>
      <c r="CA26" s="221"/>
      <c r="CB26" s="221"/>
      <c r="CC26" s="221"/>
      <c r="CD26" s="221"/>
      <c r="CE26" s="221"/>
      <c r="CF26" s="221"/>
      <c r="CG26" s="221"/>
      <c r="CH26" s="221"/>
      <c r="CI26" s="221"/>
      <c r="CJ26" s="221"/>
      <c r="CK26" s="221"/>
      <c r="CL26" s="221"/>
      <c r="CM26" s="221"/>
      <c r="CN26" s="221"/>
      <c r="CO26" s="221"/>
      <c r="CP26" s="221"/>
      <c r="CQ26" s="221"/>
      <c r="CR26" s="221"/>
      <c r="CS26" s="221"/>
      <c r="CT26" s="221"/>
      <c r="CU26" s="221"/>
      <c r="CV26" s="221"/>
      <c r="CW26" s="221"/>
      <c r="CX26" s="221"/>
      <c r="CY26" s="221"/>
      <c r="CZ26" s="221"/>
      <c r="DA26" s="221"/>
      <c r="DB26" s="221"/>
      <c r="DC26" s="221"/>
      <c r="DD26" s="221"/>
      <c r="DE26" s="221"/>
      <c r="DF26" s="221"/>
      <c r="DG26" s="221"/>
      <c r="DH26" s="221"/>
      <c r="DI26" s="221"/>
      <c r="DJ26" s="221"/>
      <c r="DK26" s="221"/>
      <c r="DL26" s="221"/>
      <c r="DM26" s="221"/>
      <c r="DN26" s="221"/>
      <c r="DO26" s="221"/>
      <c r="DP26" s="221"/>
      <c r="DQ26" s="221"/>
      <c r="DR26" s="221"/>
      <c r="DS26" s="221"/>
      <c r="DT26" s="221"/>
      <c r="DU26" s="221"/>
      <c r="DV26" s="221"/>
      <c r="DW26" s="221"/>
      <c r="DX26" s="221"/>
      <c r="DY26" s="221"/>
      <c r="DZ26" s="221"/>
      <c r="EA26" s="221"/>
      <c r="EB26" s="221"/>
      <c r="EC26" s="221"/>
      <c r="ED26" s="221"/>
      <c r="EE26" s="221"/>
      <c r="EF26" s="221"/>
      <c r="EG26" s="221"/>
      <c r="EH26" s="221"/>
      <c r="EI26" s="221"/>
      <c r="EJ26" s="221"/>
      <c r="EK26" s="221"/>
      <c r="EL26" s="221"/>
      <c r="EM26" s="221"/>
      <c r="EN26" s="221"/>
      <c r="EO26" s="221"/>
      <c r="EP26" s="221"/>
      <c r="EQ26" s="221"/>
      <c r="ER26" s="221"/>
      <c r="ES26" s="221"/>
      <c r="ET26" s="221"/>
      <c r="EU26" s="221"/>
      <c r="EV26" s="221"/>
      <c r="EW26" s="221"/>
      <c r="EX26" s="221"/>
      <c r="EY26" s="221"/>
      <c r="EZ26" s="221"/>
      <c r="FA26" s="221"/>
      <c r="FB26" s="221"/>
      <c r="FC26" s="221"/>
      <c r="FD26" s="221"/>
      <c r="FE26" s="221"/>
      <c r="FF26" s="221"/>
      <c r="FG26" s="221"/>
      <c r="FH26" s="221"/>
      <c r="FI26" s="221"/>
      <c r="FJ26" s="221"/>
      <c r="FK26" s="221"/>
      <c r="FL26" s="221"/>
      <c r="FM26" s="221"/>
      <c r="FN26" s="221"/>
      <c r="FO26" s="221"/>
      <c r="FP26" s="221"/>
      <c r="FQ26" s="221"/>
      <c r="FR26" s="221"/>
      <c r="FS26" s="221"/>
      <c r="FT26" s="221"/>
      <c r="FU26" s="221"/>
      <c r="FV26" s="221"/>
      <c r="FW26" s="221"/>
      <c r="FX26" s="221"/>
      <c r="FY26" s="221"/>
      <c r="FZ26" s="221"/>
      <c r="GA26" s="221"/>
      <c r="GB26" s="221"/>
      <c r="GC26" s="221"/>
      <c r="GD26" s="221"/>
      <c r="GE26" s="221"/>
      <c r="GF26" s="221"/>
      <c r="GG26" s="221"/>
      <c r="GH26" s="221"/>
      <c r="GI26" s="221"/>
      <c r="GJ26" s="221"/>
      <c r="GK26" s="221"/>
      <c r="GL26" s="221"/>
      <c r="GM26" s="221"/>
      <c r="GN26" s="221"/>
    </row>
    <row r="27" spans="1:196" ht="11.25" hidden="1" customHeight="1">
      <c r="A27" s="221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221"/>
      <c r="AY27" s="221"/>
      <c r="AZ27" s="221"/>
      <c r="BA27" s="221"/>
      <c r="BB27" s="221"/>
      <c r="BC27" s="221"/>
      <c r="BD27" s="221"/>
      <c r="BE27" s="221"/>
      <c r="BF27" s="221"/>
      <c r="BG27" s="221"/>
      <c r="BH27" s="221"/>
      <c r="BI27" s="221"/>
      <c r="BJ27" s="221"/>
      <c r="BK27" s="221"/>
      <c r="BL27" s="221"/>
      <c r="BM27" s="221"/>
      <c r="BN27" s="221"/>
      <c r="BO27" s="221"/>
      <c r="BP27" s="221"/>
      <c r="BQ27" s="221"/>
      <c r="BR27" s="221"/>
      <c r="BS27" s="221"/>
      <c r="BT27" s="221"/>
      <c r="BU27" s="221"/>
      <c r="BV27" s="221"/>
      <c r="BW27" s="221"/>
      <c r="BX27" s="221"/>
      <c r="BY27" s="221"/>
      <c r="BZ27" s="221"/>
      <c r="CA27" s="221"/>
      <c r="CB27" s="221"/>
      <c r="CC27" s="221"/>
      <c r="CD27" s="221"/>
      <c r="CE27" s="221"/>
      <c r="CF27" s="221"/>
      <c r="CG27" s="221"/>
      <c r="CH27" s="221"/>
      <c r="CI27" s="221"/>
      <c r="CJ27" s="221"/>
      <c r="CK27" s="221"/>
      <c r="CL27" s="221"/>
      <c r="CM27" s="221"/>
      <c r="CN27" s="221"/>
      <c r="CO27" s="221"/>
      <c r="CP27" s="221"/>
      <c r="CQ27" s="221"/>
      <c r="CR27" s="221"/>
      <c r="CS27" s="221"/>
      <c r="CT27" s="221"/>
      <c r="CU27" s="221"/>
      <c r="CV27" s="221"/>
      <c r="CW27" s="221"/>
      <c r="CX27" s="221"/>
      <c r="CY27" s="221"/>
      <c r="CZ27" s="221"/>
      <c r="DA27" s="221"/>
      <c r="DB27" s="221"/>
      <c r="DC27" s="221"/>
      <c r="DD27" s="221"/>
      <c r="DE27" s="221"/>
      <c r="DF27" s="221"/>
      <c r="DG27" s="221"/>
      <c r="DH27" s="221"/>
      <c r="DI27" s="221"/>
      <c r="DJ27" s="221"/>
      <c r="DK27" s="221"/>
      <c r="DL27" s="221"/>
      <c r="DM27" s="221"/>
      <c r="DN27" s="221"/>
      <c r="DO27" s="221"/>
      <c r="DP27" s="221"/>
      <c r="DQ27" s="221"/>
      <c r="DR27" s="221"/>
      <c r="DS27" s="221"/>
      <c r="DT27" s="221"/>
      <c r="DU27" s="221"/>
      <c r="DV27" s="221"/>
      <c r="DW27" s="221"/>
      <c r="DX27" s="221"/>
      <c r="DY27" s="221"/>
      <c r="DZ27" s="221"/>
      <c r="EA27" s="221"/>
      <c r="EB27" s="221"/>
      <c r="EC27" s="221"/>
      <c r="ED27" s="221"/>
      <c r="EE27" s="221"/>
      <c r="EF27" s="221"/>
      <c r="EG27" s="221"/>
      <c r="EH27" s="221"/>
      <c r="EI27" s="221"/>
      <c r="EJ27" s="221"/>
      <c r="EK27" s="221"/>
      <c r="EL27" s="221"/>
      <c r="EM27" s="221"/>
      <c r="EN27" s="221"/>
      <c r="EO27" s="221"/>
      <c r="EP27" s="221"/>
      <c r="EQ27" s="221"/>
      <c r="ER27" s="221"/>
      <c r="ES27" s="221"/>
      <c r="ET27" s="221"/>
      <c r="EU27" s="221"/>
      <c r="EV27" s="221"/>
      <c r="EW27" s="221"/>
      <c r="EX27" s="221"/>
      <c r="EY27" s="221"/>
      <c r="EZ27" s="221"/>
      <c r="FA27" s="221"/>
      <c r="FB27" s="221"/>
      <c r="FC27" s="221"/>
      <c r="FD27" s="221"/>
      <c r="FE27" s="221"/>
      <c r="FF27" s="221"/>
      <c r="FG27" s="221"/>
      <c r="FH27" s="221"/>
      <c r="FI27" s="221"/>
      <c r="FJ27" s="221"/>
      <c r="FK27" s="221"/>
      <c r="FL27" s="221"/>
      <c r="FM27" s="221"/>
      <c r="FN27" s="221"/>
      <c r="FO27" s="221"/>
      <c r="FP27" s="221"/>
      <c r="FQ27" s="221"/>
      <c r="FR27" s="221"/>
      <c r="FS27" s="221"/>
      <c r="FT27" s="221"/>
      <c r="FU27" s="221"/>
      <c r="FV27" s="221"/>
      <c r="FW27" s="221"/>
      <c r="FX27" s="221"/>
      <c r="FY27" s="221"/>
      <c r="FZ27" s="221"/>
      <c r="GA27" s="221"/>
      <c r="GB27" s="221"/>
      <c r="GC27" s="221"/>
      <c r="GD27" s="221"/>
      <c r="GE27" s="221"/>
      <c r="GF27" s="221"/>
      <c r="GG27" s="221"/>
      <c r="GH27" s="221"/>
      <c r="GI27" s="221"/>
      <c r="GJ27" s="221"/>
      <c r="GK27" s="221"/>
      <c r="GL27" s="221"/>
      <c r="GM27" s="221"/>
      <c r="GN27" s="221"/>
    </row>
    <row r="28" spans="1:196" ht="11.25" hidden="1" customHeight="1">
      <c r="A28" s="221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DH28" s="221"/>
      <c r="DI28" s="221"/>
      <c r="DJ28" s="221"/>
      <c r="DK28" s="221"/>
      <c r="DL28" s="221"/>
      <c r="DM28" s="221"/>
      <c r="DN28" s="221"/>
      <c r="DO28" s="221"/>
      <c r="DP28" s="221"/>
      <c r="DQ28" s="221"/>
      <c r="DR28" s="221"/>
      <c r="DS28" s="221"/>
      <c r="DT28" s="221"/>
      <c r="DU28" s="221"/>
      <c r="DV28" s="221"/>
      <c r="DW28" s="221"/>
      <c r="DX28" s="221"/>
      <c r="DY28" s="221"/>
      <c r="DZ28" s="221"/>
      <c r="EA28" s="221"/>
      <c r="EB28" s="221"/>
      <c r="EC28" s="221"/>
      <c r="ED28" s="221"/>
      <c r="EE28" s="221"/>
      <c r="EF28" s="221"/>
      <c r="EG28" s="221"/>
      <c r="EH28" s="221"/>
      <c r="EI28" s="221"/>
      <c r="EJ28" s="221"/>
      <c r="EK28" s="221"/>
      <c r="EL28" s="221"/>
      <c r="EM28" s="221"/>
      <c r="EN28" s="221"/>
      <c r="EO28" s="221"/>
      <c r="EP28" s="221"/>
      <c r="EQ28" s="221"/>
      <c r="ER28" s="221"/>
      <c r="ES28" s="221"/>
      <c r="ET28" s="221"/>
      <c r="EU28" s="221"/>
      <c r="EV28" s="221"/>
      <c r="EW28" s="221"/>
      <c r="EX28" s="221"/>
      <c r="EY28" s="221"/>
      <c r="EZ28" s="221"/>
      <c r="FA28" s="221"/>
      <c r="FB28" s="221"/>
      <c r="FC28" s="221"/>
      <c r="FD28" s="221"/>
      <c r="FE28" s="221"/>
      <c r="FF28" s="221"/>
      <c r="FG28" s="221"/>
      <c r="FH28" s="221"/>
      <c r="FI28" s="221"/>
      <c r="FJ28" s="221"/>
      <c r="FK28" s="221"/>
      <c r="FL28" s="221"/>
      <c r="FM28" s="221"/>
      <c r="FN28" s="221"/>
      <c r="FO28" s="221"/>
      <c r="FP28" s="221"/>
      <c r="FQ28" s="221"/>
      <c r="FR28" s="221"/>
      <c r="FS28" s="221"/>
      <c r="FT28" s="221"/>
      <c r="FU28" s="221"/>
      <c r="FV28" s="221"/>
      <c r="FW28" s="221"/>
      <c r="FX28" s="221"/>
      <c r="FY28" s="221"/>
      <c r="FZ28" s="221"/>
      <c r="GA28" s="221"/>
      <c r="GB28" s="221"/>
      <c r="GC28" s="221"/>
      <c r="GD28" s="221"/>
      <c r="GE28" s="221"/>
      <c r="GF28" s="221"/>
      <c r="GG28" s="221"/>
      <c r="GH28" s="221"/>
      <c r="GI28" s="221"/>
      <c r="GJ28" s="221"/>
      <c r="GK28" s="221"/>
      <c r="GL28" s="221"/>
      <c r="GM28" s="221"/>
      <c r="GN28" s="221"/>
    </row>
    <row r="29" spans="1:196" ht="11.25" hidden="1" customHeight="1">
      <c r="A29" s="221"/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</row>
    <row r="30" spans="1:196" ht="11.25" hidden="1" customHeight="1">
      <c r="A30" s="221"/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  <c r="AQ30" s="221"/>
      <c r="AR30" s="221"/>
      <c r="AS30" s="221"/>
      <c r="AT30" s="221"/>
      <c r="AU30" s="221"/>
      <c r="AV30" s="221"/>
      <c r="AW30" s="221"/>
      <c r="AX30" s="221"/>
      <c r="AY30" s="221"/>
      <c r="AZ30" s="221"/>
      <c r="BA30" s="221"/>
      <c r="BB30" s="221"/>
      <c r="BC30" s="221"/>
      <c r="BD30" s="221"/>
      <c r="BE30" s="221"/>
      <c r="BF30" s="221"/>
      <c r="BG30" s="221"/>
      <c r="BH30" s="221"/>
      <c r="BI30" s="221"/>
      <c r="BJ30" s="221"/>
      <c r="BK30" s="221"/>
      <c r="BL30" s="221"/>
      <c r="BM30" s="221"/>
      <c r="BN30" s="221"/>
      <c r="BO30" s="221"/>
      <c r="BP30" s="221"/>
      <c r="BQ30" s="221"/>
      <c r="BR30" s="221"/>
      <c r="BS30" s="221"/>
      <c r="BT30" s="221"/>
      <c r="BU30" s="221"/>
      <c r="BV30" s="221"/>
      <c r="BW30" s="221"/>
      <c r="BX30" s="221"/>
      <c r="BY30" s="221"/>
      <c r="BZ30" s="221"/>
      <c r="CA30" s="221"/>
      <c r="CB30" s="221"/>
      <c r="CC30" s="221"/>
      <c r="CD30" s="221"/>
      <c r="CE30" s="221"/>
      <c r="CF30" s="221"/>
      <c r="CG30" s="221"/>
      <c r="CH30" s="221"/>
      <c r="CI30" s="221"/>
      <c r="CJ30" s="221"/>
      <c r="CK30" s="221"/>
      <c r="CL30" s="221"/>
      <c r="CM30" s="221"/>
      <c r="CN30" s="221"/>
      <c r="CO30" s="221"/>
      <c r="CP30" s="221"/>
      <c r="CQ30" s="221"/>
      <c r="CR30" s="221"/>
      <c r="CS30" s="221"/>
      <c r="CT30" s="221"/>
      <c r="CU30" s="221"/>
      <c r="CV30" s="221"/>
      <c r="CW30" s="221"/>
      <c r="CX30" s="221"/>
      <c r="CY30" s="221"/>
      <c r="CZ30" s="221"/>
      <c r="DA30" s="221"/>
      <c r="DB30" s="221"/>
      <c r="DC30" s="221"/>
      <c r="DD30" s="221"/>
      <c r="DE30" s="221"/>
      <c r="DF30" s="221"/>
      <c r="DG30" s="221"/>
      <c r="DH30" s="221"/>
      <c r="DI30" s="221"/>
      <c r="DJ30" s="221"/>
      <c r="DK30" s="221"/>
      <c r="DL30" s="221"/>
      <c r="DM30" s="221"/>
      <c r="DN30" s="221"/>
      <c r="DO30" s="221"/>
      <c r="DP30" s="221"/>
      <c r="DQ30" s="221"/>
      <c r="DR30" s="221"/>
      <c r="DS30" s="221"/>
      <c r="DT30" s="221"/>
      <c r="DU30" s="221"/>
      <c r="DV30" s="221"/>
      <c r="DW30" s="221"/>
      <c r="DX30" s="221"/>
      <c r="DY30" s="221"/>
      <c r="DZ30" s="221"/>
      <c r="EA30" s="221"/>
      <c r="EB30" s="221"/>
      <c r="EC30" s="221"/>
      <c r="ED30" s="221"/>
      <c r="EE30" s="221"/>
      <c r="EF30" s="221"/>
      <c r="EG30" s="221"/>
      <c r="EH30" s="221"/>
      <c r="EI30" s="221"/>
      <c r="EJ30" s="221"/>
      <c r="EK30" s="221"/>
      <c r="EL30" s="221"/>
      <c r="EM30" s="221"/>
      <c r="EN30" s="221"/>
      <c r="EO30" s="221"/>
      <c r="EP30" s="221"/>
      <c r="EQ30" s="221"/>
      <c r="ER30" s="221"/>
      <c r="ES30" s="221"/>
      <c r="ET30" s="221"/>
      <c r="EU30" s="221"/>
      <c r="EV30" s="221"/>
      <c r="EW30" s="221"/>
      <c r="EX30" s="221"/>
      <c r="EY30" s="221"/>
      <c r="EZ30" s="221"/>
      <c r="FA30" s="221"/>
      <c r="FB30" s="221"/>
      <c r="FC30" s="221"/>
      <c r="FD30" s="221"/>
      <c r="FE30" s="221"/>
      <c r="FF30" s="221"/>
      <c r="FG30" s="221"/>
      <c r="FH30" s="221"/>
      <c r="FI30" s="221"/>
      <c r="FJ30" s="221"/>
      <c r="FK30" s="221"/>
      <c r="FL30" s="221"/>
      <c r="FM30" s="221"/>
      <c r="FN30" s="221"/>
      <c r="FO30" s="221"/>
      <c r="FP30" s="221"/>
      <c r="FQ30" s="221"/>
      <c r="FR30" s="221"/>
      <c r="FS30" s="221"/>
      <c r="FT30" s="221"/>
      <c r="FU30" s="221"/>
      <c r="FV30" s="221"/>
      <c r="FW30" s="221"/>
      <c r="FX30" s="221"/>
      <c r="FY30" s="221"/>
      <c r="FZ30" s="221"/>
      <c r="GA30" s="221"/>
      <c r="GB30" s="221"/>
      <c r="GC30" s="221"/>
      <c r="GD30" s="221"/>
      <c r="GE30" s="221"/>
      <c r="GF30" s="221"/>
      <c r="GG30" s="221"/>
      <c r="GH30" s="221"/>
      <c r="GI30" s="221"/>
      <c r="GJ30" s="221"/>
      <c r="GK30" s="221"/>
      <c r="GL30" s="221"/>
      <c r="GM30" s="221"/>
      <c r="GN30" s="221"/>
    </row>
    <row r="31" spans="1:196" ht="11.25" hidden="1" customHeight="1">
      <c r="A31" s="221"/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  <c r="AV31" s="221"/>
      <c r="AW31" s="221"/>
      <c r="AX31" s="221"/>
      <c r="AY31" s="221"/>
      <c r="AZ31" s="221"/>
      <c r="BA31" s="221"/>
      <c r="BB31" s="221"/>
      <c r="BC31" s="221"/>
      <c r="BD31" s="221"/>
      <c r="BE31" s="221"/>
      <c r="BF31" s="221"/>
      <c r="BG31" s="221"/>
      <c r="BH31" s="221"/>
      <c r="BI31" s="221"/>
      <c r="BJ31" s="221"/>
      <c r="BK31" s="221"/>
      <c r="BL31" s="221"/>
      <c r="BM31" s="221"/>
      <c r="BN31" s="221"/>
      <c r="BO31" s="221"/>
      <c r="BP31" s="221"/>
      <c r="BQ31" s="221"/>
      <c r="BR31" s="221"/>
      <c r="BS31" s="221"/>
      <c r="BT31" s="221"/>
      <c r="BU31" s="221"/>
      <c r="BV31" s="221"/>
      <c r="BW31" s="221"/>
      <c r="BX31" s="221"/>
      <c r="BY31" s="221"/>
      <c r="BZ31" s="221"/>
      <c r="CA31" s="221"/>
      <c r="CB31" s="221"/>
      <c r="CC31" s="221"/>
      <c r="CD31" s="221"/>
      <c r="CE31" s="221"/>
      <c r="CF31" s="221"/>
      <c r="CG31" s="221"/>
      <c r="CH31" s="221"/>
      <c r="CI31" s="221"/>
      <c r="CJ31" s="221"/>
      <c r="CK31" s="221"/>
      <c r="CL31" s="221"/>
      <c r="CM31" s="221"/>
      <c r="CN31" s="221"/>
      <c r="CO31" s="221"/>
      <c r="CP31" s="221"/>
      <c r="CQ31" s="221"/>
      <c r="CR31" s="221"/>
      <c r="CS31" s="221"/>
      <c r="CT31" s="221"/>
      <c r="CU31" s="221"/>
      <c r="CV31" s="221"/>
      <c r="CW31" s="221"/>
      <c r="CX31" s="221"/>
      <c r="CY31" s="221"/>
      <c r="CZ31" s="221"/>
      <c r="DA31" s="221"/>
      <c r="DB31" s="221"/>
      <c r="DC31" s="221"/>
      <c r="DD31" s="221"/>
      <c r="DE31" s="221"/>
      <c r="DF31" s="221"/>
      <c r="DG31" s="221"/>
      <c r="DH31" s="221"/>
      <c r="DI31" s="221"/>
      <c r="DJ31" s="221"/>
      <c r="DK31" s="221"/>
      <c r="DL31" s="221"/>
      <c r="DM31" s="221"/>
      <c r="DN31" s="221"/>
      <c r="DO31" s="221"/>
      <c r="DP31" s="221"/>
      <c r="DQ31" s="221"/>
      <c r="DR31" s="221"/>
      <c r="DS31" s="221"/>
      <c r="DT31" s="221"/>
      <c r="DU31" s="221"/>
      <c r="DV31" s="221"/>
      <c r="DW31" s="221"/>
      <c r="DX31" s="221"/>
      <c r="DY31" s="221"/>
      <c r="DZ31" s="221"/>
      <c r="EA31" s="221"/>
      <c r="EB31" s="221"/>
      <c r="EC31" s="221"/>
      <c r="ED31" s="221"/>
      <c r="EE31" s="221"/>
      <c r="EF31" s="221"/>
      <c r="EG31" s="221"/>
      <c r="EH31" s="221"/>
      <c r="EI31" s="221"/>
      <c r="EJ31" s="221"/>
      <c r="EK31" s="221"/>
      <c r="EL31" s="221"/>
      <c r="EM31" s="221"/>
      <c r="EN31" s="221"/>
      <c r="EO31" s="221"/>
      <c r="EP31" s="221"/>
      <c r="EQ31" s="221"/>
      <c r="ER31" s="221"/>
      <c r="ES31" s="221"/>
      <c r="ET31" s="221"/>
      <c r="EU31" s="221"/>
      <c r="EV31" s="221"/>
      <c r="EW31" s="221"/>
      <c r="EX31" s="221"/>
      <c r="EY31" s="221"/>
      <c r="EZ31" s="221"/>
      <c r="FA31" s="221"/>
      <c r="FB31" s="221"/>
      <c r="FC31" s="221"/>
      <c r="FD31" s="221"/>
      <c r="FE31" s="221"/>
      <c r="FF31" s="221"/>
      <c r="FG31" s="221"/>
      <c r="FH31" s="221"/>
      <c r="FI31" s="221"/>
      <c r="FJ31" s="221"/>
      <c r="FK31" s="221"/>
      <c r="FL31" s="221"/>
      <c r="FM31" s="221"/>
      <c r="FN31" s="221"/>
      <c r="FO31" s="221"/>
      <c r="FP31" s="221"/>
      <c r="FQ31" s="221"/>
      <c r="FR31" s="221"/>
      <c r="FS31" s="221"/>
      <c r="FT31" s="221"/>
      <c r="FU31" s="221"/>
      <c r="FV31" s="221"/>
      <c r="FW31" s="221"/>
      <c r="FX31" s="221"/>
      <c r="FY31" s="221"/>
      <c r="FZ31" s="221"/>
      <c r="GA31" s="221"/>
      <c r="GB31" s="221"/>
      <c r="GC31" s="221"/>
      <c r="GD31" s="221"/>
      <c r="GE31" s="221"/>
      <c r="GF31" s="221"/>
      <c r="GG31" s="221"/>
      <c r="GH31" s="221"/>
      <c r="GI31" s="221"/>
      <c r="GJ31" s="221"/>
      <c r="GK31" s="221"/>
      <c r="GL31" s="221"/>
      <c r="GM31" s="221"/>
      <c r="GN31" s="221"/>
    </row>
    <row r="32" spans="1:196" ht="11.25" hidden="1" customHeight="1">
      <c r="A32" s="221"/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  <c r="AV32" s="221"/>
      <c r="AW32" s="221"/>
      <c r="AX32" s="221"/>
      <c r="AY32" s="221"/>
      <c r="AZ32" s="221"/>
      <c r="BA32" s="221"/>
      <c r="BB32" s="221"/>
      <c r="BC32" s="221"/>
      <c r="BD32" s="221"/>
      <c r="BE32" s="221"/>
      <c r="BF32" s="221"/>
      <c r="BG32" s="221"/>
      <c r="BH32" s="221"/>
      <c r="BI32" s="221"/>
      <c r="BJ32" s="221"/>
      <c r="BK32" s="221"/>
      <c r="BL32" s="221"/>
      <c r="BM32" s="221"/>
      <c r="BN32" s="221"/>
      <c r="BO32" s="221"/>
      <c r="BP32" s="221"/>
      <c r="BQ32" s="221"/>
      <c r="BR32" s="221"/>
      <c r="BS32" s="221"/>
      <c r="BT32" s="221"/>
      <c r="BU32" s="221"/>
      <c r="BV32" s="221"/>
      <c r="BW32" s="221"/>
      <c r="BX32" s="221"/>
      <c r="BY32" s="221"/>
      <c r="BZ32" s="221"/>
      <c r="CA32" s="221"/>
      <c r="CB32" s="221"/>
      <c r="CC32" s="221"/>
      <c r="CD32" s="221"/>
      <c r="CE32" s="221"/>
      <c r="CF32" s="221"/>
      <c r="CG32" s="221"/>
      <c r="CH32" s="221"/>
      <c r="CI32" s="221"/>
      <c r="CJ32" s="221"/>
      <c r="CK32" s="221"/>
      <c r="CL32" s="221"/>
      <c r="CM32" s="221"/>
      <c r="CN32" s="221"/>
      <c r="CO32" s="221"/>
      <c r="CP32" s="221"/>
      <c r="CQ32" s="221"/>
      <c r="CR32" s="221"/>
      <c r="CS32" s="221"/>
      <c r="CT32" s="221"/>
      <c r="CU32" s="221"/>
      <c r="CV32" s="221"/>
      <c r="CW32" s="221"/>
      <c r="CX32" s="221"/>
      <c r="CY32" s="221"/>
      <c r="CZ32" s="221"/>
      <c r="DA32" s="221"/>
      <c r="DB32" s="221"/>
      <c r="DC32" s="221"/>
      <c r="DD32" s="221"/>
      <c r="DE32" s="221"/>
      <c r="DF32" s="221"/>
      <c r="DG32" s="221"/>
      <c r="DH32" s="221"/>
      <c r="DI32" s="221"/>
      <c r="DJ32" s="221"/>
      <c r="DK32" s="221"/>
      <c r="DL32" s="221"/>
      <c r="DM32" s="221"/>
      <c r="DN32" s="221"/>
      <c r="DO32" s="221"/>
      <c r="DP32" s="221"/>
      <c r="DQ32" s="221"/>
      <c r="DR32" s="221"/>
      <c r="DS32" s="221"/>
      <c r="DT32" s="221"/>
      <c r="DU32" s="221"/>
      <c r="DV32" s="221"/>
      <c r="DW32" s="221"/>
      <c r="DX32" s="221"/>
      <c r="DY32" s="221"/>
      <c r="DZ32" s="221"/>
      <c r="EA32" s="221"/>
      <c r="EB32" s="221"/>
      <c r="EC32" s="221"/>
      <c r="ED32" s="221"/>
      <c r="EE32" s="221"/>
      <c r="EF32" s="221"/>
      <c r="EG32" s="221"/>
      <c r="EH32" s="221"/>
      <c r="EI32" s="221"/>
      <c r="EJ32" s="221"/>
      <c r="EK32" s="221"/>
      <c r="EL32" s="221"/>
      <c r="EM32" s="221"/>
      <c r="EN32" s="221"/>
      <c r="EO32" s="221"/>
      <c r="EP32" s="221"/>
      <c r="EQ32" s="221"/>
      <c r="ER32" s="221"/>
      <c r="ES32" s="221"/>
      <c r="ET32" s="221"/>
      <c r="EU32" s="221"/>
      <c r="EV32" s="221"/>
      <c r="EW32" s="221"/>
      <c r="EX32" s="221"/>
      <c r="EY32" s="221"/>
      <c r="EZ32" s="221"/>
      <c r="FA32" s="221"/>
      <c r="FB32" s="221"/>
      <c r="FC32" s="221"/>
      <c r="FD32" s="221"/>
      <c r="FE32" s="221"/>
      <c r="FF32" s="221"/>
      <c r="FG32" s="221"/>
      <c r="FH32" s="221"/>
      <c r="FI32" s="221"/>
      <c r="FJ32" s="221"/>
      <c r="FK32" s="221"/>
      <c r="FL32" s="221"/>
      <c r="FM32" s="221"/>
      <c r="FN32" s="221"/>
      <c r="FO32" s="221"/>
      <c r="FP32" s="221"/>
      <c r="FQ32" s="221"/>
      <c r="FR32" s="221"/>
      <c r="FS32" s="221"/>
      <c r="FT32" s="221"/>
      <c r="FU32" s="221"/>
      <c r="FV32" s="221"/>
      <c r="FW32" s="221"/>
      <c r="FX32" s="221"/>
      <c r="FY32" s="221"/>
      <c r="FZ32" s="221"/>
      <c r="GA32" s="221"/>
      <c r="GB32" s="221"/>
      <c r="GC32" s="221"/>
      <c r="GD32" s="221"/>
      <c r="GE32" s="221"/>
      <c r="GF32" s="221"/>
      <c r="GG32" s="221"/>
      <c r="GH32" s="221"/>
      <c r="GI32" s="221"/>
      <c r="GJ32" s="221"/>
      <c r="GK32" s="221"/>
      <c r="GL32" s="221"/>
      <c r="GM32" s="221"/>
      <c r="GN32" s="221"/>
    </row>
    <row r="33" spans="1:196" ht="11.25" hidden="1" customHeight="1">
      <c r="A33" s="221"/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1"/>
      <c r="AL33" s="221"/>
      <c r="AM33" s="221"/>
      <c r="AN33" s="221"/>
      <c r="AO33" s="221"/>
      <c r="AP33" s="221"/>
      <c r="AQ33" s="221"/>
      <c r="AR33" s="221"/>
      <c r="AS33" s="221"/>
      <c r="AT33" s="221"/>
      <c r="AU33" s="221"/>
      <c r="AV33" s="221"/>
      <c r="AW33" s="221"/>
      <c r="AX33" s="221"/>
      <c r="AY33" s="221"/>
      <c r="AZ33" s="221"/>
      <c r="BA33" s="221"/>
      <c r="BB33" s="221"/>
      <c r="BC33" s="221"/>
      <c r="BD33" s="221"/>
      <c r="BE33" s="221"/>
      <c r="BF33" s="221"/>
      <c r="BG33" s="221"/>
      <c r="BH33" s="221"/>
      <c r="BI33" s="221"/>
      <c r="BJ33" s="221"/>
      <c r="BK33" s="221"/>
      <c r="BL33" s="221"/>
      <c r="BM33" s="221"/>
      <c r="BN33" s="221"/>
      <c r="BO33" s="221"/>
      <c r="BP33" s="221"/>
      <c r="BQ33" s="221"/>
      <c r="BR33" s="221"/>
      <c r="BS33" s="221"/>
      <c r="BT33" s="221"/>
      <c r="BU33" s="221"/>
      <c r="BV33" s="221"/>
      <c r="BW33" s="221"/>
      <c r="BX33" s="221"/>
      <c r="BY33" s="221"/>
      <c r="BZ33" s="221"/>
      <c r="CA33" s="221"/>
      <c r="CB33" s="221"/>
      <c r="CC33" s="221"/>
      <c r="CD33" s="221"/>
      <c r="CE33" s="221"/>
      <c r="CF33" s="221"/>
      <c r="CG33" s="221"/>
      <c r="CH33" s="221"/>
      <c r="CI33" s="221"/>
      <c r="CJ33" s="221"/>
      <c r="CK33" s="221"/>
      <c r="CL33" s="221"/>
      <c r="CM33" s="221"/>
      <c r="CN33" s="221"/>
      <c r="CO33" s="221"/>
      <c r="CP33" s="221"/>
      <c r="CQ33" s="221"/>
      <c r="CR33" s="221"/>
      <c r="CS33" s="221"/>
      <c r="CT33" s="221"/>
      <c r="CU33" s="221"/>
      <c r="CV33" s="221"/>
      <c r="CW33" s="221"/>
      <c r="CX33" s="221"/>
      <c r="CY33" s="221"/>
      <c r="CZ33" s="221"/>
      <c r="DA33" s="221"/>
      <c r="DB33" s="221"/>
      <c r="DC33" s="221"/>
      <c r="DD33" s="221"/>
      <c r="DE33" s="221"/>
      <c r="DF33" s="221"/>
      <c r="DG33" s="221"/>
      <c r="DH33" s="221"/>
      <c r="DI33" s="221"/>
      <c r="DJ33" s="221"/>
      <c r="DK33" s="221"/>
      <c r="DL33" s="221"/>
      <c r="DM33" s="221"/>
      <c r="DN33" s="221"/>
      <c r="DO33" s="221"/>
      <c r="DP33" s="221"/>
      <c r="DQ33" s="221"/>
      <c r="DR33" s="221"/>
      <c r="DS33" s="221"/>
      <c r="DT33" s="221"/>
      <c r="DU33" s="221"/>
      <c r="DV33" s="221"/>
      <c r="DW33" s="221"/>
      <c r="DX33" s="221"/>
      <c r="DY33" s="221"/>
      <c r="DZ33" s="221"/>
      <c r="EA33" s="221"/>
      <c r="EB33" s="221"/>
      <c r="EC33" s="221"/>
      <c r="ED33" s="221"/>
      <c r="EE33" s="221"/>
      <c r="EF33" s="221"/>
      <c r="EG33" s="221"/>
      <c r="EH33" s="221"/>
      <c r="EI33" s="221"/>
      <c r="EJ33" s="221"/>
      <c r="EK33" s="221"/>
      <c r="EL33" s="221"/>
      <c r="EM33" s="221"/>
      <c r="EN33" s="221"/>
      <c r="EO33" s="221"/>
      <c r="EP33" s="221"/>
      <c r="EQ33" s="221"/>
      <c r="ER33" s="221"/>
      <c r="ES33" s="221"/>
      <c r="ET33" s="221"/>
      <c r="EU33" s="221"/>
      <c r="EV33" s="221"/>
      <c r="EW33" s="221"/>
      <c r="EX33" s="221"/>
      <c r="EY33" s="221"/>
      <c r="EZ33" s="221"/>
      <c r="FA33" s="221"/>
      <c r="FB33" s="221"/>
      <c r="FC33" s="221"/>
      <c r="FD33" s="221"/>
      <c r="FE33" s="221"/>
      <c r="FF33" s="221"/>
      <c r="FG33" s="221"/>
      <c r="FH33" s="221"/>
      <c r="FI33" s="221"/>
      <c r="FJ33" s="221"/>
      <c r="FK33" s="221"/>
      <c r="FL33" s="221"/>
      <c r="FM33" s="221"/>
      <c r="FN33" s="221"/>
      <c r="FO33" s="221"/>
      <c r="FP33" s="221"/>
      <c r="FQ33" s="221"/>
      <c r="FR33" s="221"/>
      <c r="FS33" s="221"/>
      <c r="FT33" s="221"/>
      <c r="FU33" s="221"/>
      <c r="FV33" s="221"/>
      <c r="FW33" s="221"/>
      <c r="FX33" s="221"/>
      <c r="FY33" s="221"/>
      <c r="FZ33" s="221"/>
      <c r="GA33" s="221"/>
      <c r="GB33" s="221"/>
      <c r="GC33" s="221"/>
      <c r="GD33" s="221"/>
      <c r="GE33" s="221"/>
      <c r="GF33" s="221"/>
      <c r="GG33" s="221"/>
      <c r="GH33" s="221"/>
      <c r="GI33" s="221"/>
      <c r="GJ33" s="221"/>
      <c r="GK33" s="221"/>
      <c r="GL33" s="221"/>
      <c r="GM33" s="221"/>
      <c r="GN33" s="221"/>
    </row>
    <row r="34" spans="1:196" ht="11.25" hidden="1" customHeight="1">
      <c r="A34" s="221"/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BL34" s="221"/>
      <c r="BM34" s="221"/>
      <c r="BN34" s="221"/>
      <c r="BO34" s="221"/>
      <c r="BP34" s="221"/>
      <c r="BQ34" s="221"/>
      <c r="BR34" s="221"/>
      <c r="BS34" s="221"/>
      <c r="BT34" s="221"/>
      <c r="BU34" s="221"/>
      <c r="BV34" s="221"/>
      <c r="BW34" s="221"/>
      <c r="BX34" s="221"/>
      <c r="BY34" s="221"/>
      <c r="BZ34" s="221"/>
      <c r="CA34" s="221"/>
      <c r="CB34" s="221"/>
      <c r="CC34" s="221"/>
      <c r="CD34" s="221"/>
      <c r="CE34" s="221"/>
      <c r="CF34" s="221"/>
      <c r="CG34" s="221"/>
      <c r="CH34" s="221"/>
      <c r="CI34" s="221"/>
      <c r="CJ34" s="221"/>
      <c r="CK34" s="221"/>
      <c r="CL34" s="221"/>
      <c r="CM34" s="221"/>
      <c r="CN34" s="221"/>
      <c r="CO34" s="221"/>
      <c r="CP34" s="221"/>
      <c r="CQ34" s="221"/>
      <c r="CR34" s="221"/>
      <c r="CS34" s="221"/>
      <c r="CT34" s="221"/>
      <c r="CU34" s="221"/>
      <c r="CV34" s="221"/>
      <c r="CW34" s="221"/>
      <c r="CX34" s="221"/>
      <c r="CY34" s="221"/>
      <c r="CZ34" s="221"/>
      <c r="DA34" s="221"/>
      <c r="DB34" s="221"/>
      <c r="DC34" s="221"/>
      <c r="DD34" s="221"/>
      <c r="DE34" s="221"/>
      <c r="DF34" s="221"/>
      <c r="DG34" s="221"/>
      <c r="DH34" s="221"/>
      <c r="DI34" s="221"/>
      <c r="DJ34" s="221"/>
      <c r="DK34" s="221"/>
      <c r="DL34" s="221"/>
      <c r="DM34" s="221"/>
      <c r="DN34" s="221"/>
      <c r="DO34" s="221"/>
      <c r="DP34" s="221"/>
      <c r="DQ34" s="221"/>
      <c r="DR34" s="221"/>
      <c r="DS34" s="221"/>
      <c r="DT34" s="221"/>
      <c r="DU34" s="221"/>
      <c r="DV34" s="221"/>
      <c r="DW34" s="221"/>
      <c r="DX34" s="221"/>
      <c r="DY34" s="221"/>
      <c r="DZ34" s="221"/>
      <c r="EA34" s="221"/>
      <c r="EB34" s="221"/>
      <c r="EC34" s="221"/>
      <c r="ED34" s="221"/>
      <c r="EE34" s="221"/>
      <c r="EF34" s="221"/>
      <c r="EG34" s="221"/>
      <c r="EH34" s="221"/>
      <c r="EI34" s="221"/>
      <c r="EJ34" s="221"/>
      <c r="EK34" s="221"/>
      <c r="EL34" s="221"/>
      <c r="EM34" s="221"/>
      <c r="EN34" s="221"/>
      <c r="EO34" s="221"/>
      <c r="EP34" s="221"/>
      <c r="EQ34" s="221"/>
      <c r="ER34" s="221"/>
      <c r="ES34" s="221"/>
      <c r="ET34" s="221"/>
      <c r="EU34" s="221"/>
      <c r="EV34" s="221"/>
      <c r="EW34" s="221"/>
      <c r="EX34" s="221"/>
      <c r="EY34" s="221"/>
      <c r="EZ34" s="221"/>
      <c r="FA34" s="221"/>
      <c r="FB34" s="221"/>
      <c r="FC34" s="221"/>
      <c r="FD34" s="221"/>
      <c r="FE34" s="221"/>
      <c r="FF34" s="221"/>
      <c r="FG34" s="221"/>
      <c r="FH34" s="221"/>
      <c r="FI34" s="221"/>
      <c r="FJ34" s="221"/>
      <c r="FK34" s="221"/>
      <c r="FL34" s="221"/>
      <c r="FM34" s="221"/>
      <c r="FN34" s="221"/>
      <c r="FO34" s="221"/>
      <c r="FP34" s="221"/>
      <c r="FQ34" s="221"/>
      <c r="FR34" s="221"/>
      <c r="FS34" s="221"/>
      <c r="FT34" s="221"/>
      <c r="FU34" s="221"/>
      <c r="FV34" s="221"/>
      <c r="FW34" s="221"/>
      <c r="FX34" s="221"/>
      <c r="FY34" s="221"/>
      <c r="FZ34" s="221"/>
      <c r="GA34" s="221"/>
      <c r="GB34" s="221"/>
      <c r="GC34" s="221"/>
      <c r="GD34" s="221"/>
      <c r="GE34" s="221"/>
      <c r="GF34" s="221"/>
      <c r="GG34" s="221"/>
      <c r="GH34" s="221"/>
      <c r="GI34" s="221"/>
      <c r="GJ34" s="221"/>
      <c r="GK34" s="221"/>
      <c r="GL34" s="221"/>
      <c r="GM34" s="221"/>
      <c r="GN34" s="221"/>
    </row>
    <row r="35" spans="1:196" ht="11.25" hidden="1" customHeight="1">
      <c r="A35" s="221"/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21"/>
      <c r="CA35" s="221"/>
      <c r="CB35" s="221"/>
      <c r="CC35" s="221"/>
      <c r="CD35" s="221"/>
      <c r="CE35" s="221"/>
      <c r="CF35" s="221"/>
      <c r="CG35" s="221"/>
      <c r="CH35" s="221"/>
      <c r="CI35" s="221"/>
      <c r="CJ35" s="221"/>
      <c r="CK35" s="221"/>
      <c r="CL35" s="221"/>
      <c r="CM35" s="221"/>
      <c r="CN35" s="221"/>
      <c r="CO35" s="221"/>
      <c r="CP35" s="221"/>
      <c r="CQ35" s="221"/>
      <c r="CR35" s="221"/>
      <c r="CS35" s="221"/>
      <c r="CT35" s="221"/>
      <c r="CU35" s="221"/>
      <c r="CV35" s="221"/>
      <c r="CW35" s="221"/>
      <c r="CX35" s="221"/>
      <c r="CY35" s="221"/>
      <c r="CZ35" s="221"/>
      <c r="DA35" s="221"/>
      <c r="DB35" s="221"/>
      <c r="DC35" s="221"/>
      <c r="DD35" s="221"/>
      <c r="DE35" s="221"/>
      <c r="DF35" s="221"/>
      <c r="DG35" s="221"/>
      <c r="DH35" s="221"/>
      <c r="DI35" s="221"/>
      <c r="DJ35" s="221"/>
      <c r="DK35" s="221"/>
      <c r="DL35" s="221"/>
      <c r="DM35" s="221"/>
      <c r="DN35" s="221"/>
      <c r="DO35" s="221"/>
      <c r="DP35" s="221"/>
      <c r="DQ35" s="221"/>
      <c r="DR35" s="221"/>
      <c r="DS35" s="221"/>
      <c r="DT35" s="221"/>
      <c r="DU35" s="221"/>
      <c r="DV35" s="221"/>
      <c r="DW35" s="221"/>
      <c r="DX35" s="221"/>
      <c r="DY35" s="221"/>
      <c r="DZ35" s="221"/>
      <c r="EA35" s="221"/>
      <c r="EB35" s="221"/>
      <c r="EC35" s="221"/>
      <c r="ED35" s="221"/>
      <c r="EE35" s="221"/>
      <c r="EF35" s="221"/>
      <c r="EG35" s="221"/>
      <c r="EH35" s="221"/>
      <c r="EI35" s="221"/>
      <c r="EJ35" s="221"/>
      <c r="EK35" s="221"/>
      <c r="EL35" s="221"/>
      <c r="EM35" s="221"/>
      <c r="EN35" s="221"/>
      <c r="EO35" s="221"/>
      <c r="EP35" s="221"/>
      <c r="EQ35" s="221"/>
      <c r="ER35" s="221"/>
      <c r="ES35" s="221"/>
      <c r="ET35" s="221"/>
      <c r="EU35" s="221"/>
      <c r="EV35" s="221"/>
      <c r="EW35" s="221"/>
      <c r="EX35" s="221"/>
      <c r="EY35" s="221"/>
      <c r="EZ35" s="221"/>
      <c r="FA35" s="221"/>
      <c r="FB35" s="221"/>
      <c r="FC35" s="221"/>
      <c r="FD35" s="221"/>
      <c r="FE35" s="221"/>
      <c r="FF35" s="221"/>
      <c r="FG35" s="221"/>
      <c r="FH35" s="221"/>
      <c r="FI35" s="221"/>
      <c r="FJ35" s="221"/>
      <c r="FK35" s="221"/>
      <c r="FL35" s="221"/>
      <c r="FM35" s="221"/>
      <c r="FN35" s="221"/>
      <c r="FO35" s="221"/>
      <c r="FP35" s="221"/>
      <c r="FQ35" s="221"/>
      <c r="FR35" s="221"/>
      <c r="FS35" s="221"/>
      <c r="FT35" s="221"/>
      <c r="FU35" s="221"/>
      <c r="FV35" s="221"/>
      <c r="FW35" s="221"/>
      <c r="FX35" s="221"/>
      <c r="FY35" s="221"/>
      <c r="FZ35" s="221"/>
      <c r="GA35" s="221"/>
      <c r="GB35" s="221"/>
      <c r="GC35" s="221"/>
      <c r="GD35" s="221"/>
      <c r="GE35" s="221"/>
      <c r="GF35" s="221"/>
      <c r="GG35" s="221"/>
      <c r="GH35" s="221"/>
      <c r="GI35" s="221"/>
      <c r="GJ35" s="221"/>
      <c r="GK35" s="221"/>
      <c r="GL35" s="221"/>
      <c r="GM35" s="221"/>
      <c r="GN35" s="221"/>
    </row>
    <row r="36" spans="1:196" ht="11.25" hidden="1" customHeight="1">
      <c r="A36" s="221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21"/>
      <c r="CA36" s="221"/>
      <c r="CB36" s="221"/>
      <c r="CC36" s="221"/>
      <c r="CD36" s="221"/>
      <c r="CE36" s="221"/>
      <c r="CF36" s="221"/>
      <c r="CG36" s="221"/>
      <c r="CH36" s="221"/>
      <c r="CI36" s="221"/>
      <c r="CJ36" s="221"/>
      <c r="CK36" s="221"/>
      <c r="CL36" s="221"/>
      <c r="CM36" s="221"/>
      <c r="CN36" s="221"/>
      <c r="CO36" s="221"/>
      <c r="CP36" s="221"/>
      <c r="CQ36" s="221"/>
      <c r="CR36" s="221"/>
      <c r="CS36" s="221"/>
      <c r="CT36" s="221"/>
      <c r="CU36" s="221"/>
      <c r="CV36" s="221"/>
      <c r="CW36" s="221"/>
      <c r="CX36" s="221"/>
      <c r="CY36" s="221"/>
      <c r="CZ36" s="221"/>
      <c r="DA36" s="221"/>
      <c r="DB36" s="221"/>
      <c r="DC36" s="221"/>
      <c r="DD36" s="221"/>
      <c r="DE36" s="221"/>
      <c r="DF36" s="221"/>
      <c r="DG36" s="221"/>
      <c r="DH36" s="221"/>
      <c r="DI36" s="221"/>
      <c r="DJ36" s="221"/>
      <c r="DK36" s="221"/>
      <c r="DL36" s="221"/>
      <c r="DM36" s="221"/>
      <c r="DN36" s="221"/>
      <c r="DO36" s="221"/>
      <c r="DP36" s="221"/>
      <c r="DQ36" s="221"/>
      <c r="DR36" s="221"/>
      <c r="DS36" s="221"/>
      <c r="DT36" s="221"/>
      <c r="DU36" s="221"/>
      <c r="DV36" s="221"/>
      <c r="DW36" s="221"/>
      <c r="DX36" s="221"/>
      <c r="DY36" s="221"/>
      <c r="DZ36" s="221"/>
      <c r="EA36" s="221"/>
      <c r="EB36" s="221"/>
      <c r="EC36" s="221"/>
      <c r="ED36" s="221"/>
      <c r="EE36" s="221"/>
      <c r="EF36" s="221"/>
      <c r="EG36" s="221"/>
      <c r="EH36" s="221"/>
      <c r="EI36" s="221"/>
      <c r="EJ36" s="221"/>
      <c r="EK36" s="221"/>
      <c r="EL36" s="221"/>
      <c r="EM36" s="221"/>
      <c r="EN36" s="221"/>
      <c r="EO36" s="221"/>
      <c r="EP36" s="221"/>
      <c r="EQ36" s="221"/>
      <c r="ER36" s="221"/>
      <c r="ES36" s="221"/>
      <c r="ET36" s="221"/>
      <c r="EU36" s="221"/>
      <c r="EV36" s="221"/>
      <c r="EW36" s="221"/>
      <c r="EX36" s="221"/>
      <c r="EY36" s="221"/>
      <c r="EZ36" s="221"/>
      <c r="FA36" s="221"/>
      <c r="FB36" s="221"/>
      <c r="FC36" s="221"/>
      <c r="FD36" s="221"/>
      <c r="FE36" s="221"/>
      <c r="FF36" s="221"/>
      <c r="FG36" s="221"/>
      <c r="FH36" s="221"/>
      <c r="FI36" s="221"/>
      <c r="FJ36" s="221"/>
      <c r="FK36" s="221"/>
      <c r="FL36" s="221"/>
      <c r="FM36" s="221"/>
      <c r="FN36" s="221"/>
      <c r="FO36" s="221"/>
      <c r="FP36" s="221"/>
      <c r="FQ36" s="221"/>
      <c r="FR36" s="221"/>
      <c r="FS36" s="221"/>
      <c r="FT36" s="221"/>
      <c r="FU36" s="221"/>
      <c r="FV36" s="221"/>
      <c r="FW36" s="221"/>
      <c r="FX36" s="221"/>
      <c r="FY36" s="221"/>
      <c r="FZ36" s="221"/>
      <c r="GA36" s="221"/>
      <c r="GB36" s="221"/>
      <c r="GC36" s="221"/>
      <c r="GD36" s="221"/>
      <c r="GE36" s="221"/>
      <c r="GF36" s="221"/>
      <c r="GG36" s="221"/>
      <c r="GH36" s="221"/>
      <c r="GI36" s="221"/>
      <c r="GJ36" s="221"/>
      <c r="GK36" s="221"/>
      <c r="GL36" s="221"/>
      <c r="GM36" s="221"/>
      <c r="GN36" s="221"/>
    </row>
    <row r="37" spans="1:196" ht="11.25" hidden="1" customHeight="1">
      <c r="A37" s="221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21"/>
      <c r="BA37" s="221"/>
      <c r="BB37" s="221"/>
      <c r="BC37" s="221"/>
      <c r="BD37" s="221"/>
      <c r="BE37" s="221"/>
      <c r="BF37" s="221"/>
      <c r="BG37" s="221"/>
      <c r="BH37" s="221"/>
      <c r="BI37" s="221"/>
      <c r="BJ37" s="221"/>
      <c r="BK37" s="221"/>
      <c r="BL37" s="221"/>
      <c r="BM37" s="221"/>
      <c r="BN37" s="221"/>
      <c r="BO37" s="221"/>
      <c r="BP37" s="221"/>
      <c r="BQ37" s="221"/>
      <c r="BR37" s="221"/>
      <c r="BS37" s="221"/>
      <c r="BT37" s="221"/>
      <c r="BU37" s="221"/>
      <c r="BV37" s="221"/>
      <c r="BW37" s="221"/>
      <c r="BX37" s="221"/>
      <c r="BY37" s="221"/>
      <c r="BZ37" s="221"/>
      <c r="CA37" s="221"/>
      <c r="CB37" s="221"/>
      <c r="CC37" s="221"/>
      <c r="CD37" s="221"/>
      <c r="CE37" s="221"/>
      <c r="CF37" s="221"/>
      <c r="CG37" s="221"/>
      <c r="CH37" s="221"/>
      <c r="CI37" s="221"/>
      <c r="CJ37" s="221"/>
      <c r="CK37" s="221"/>
      <c r="CL37" s="221"/>
      <c r="CM37" s="221"/>
      <c r="CN37" s="221"/>
      <c r="CO37" s="221"/>
      <c r="CP37" s="221"/>
      <c r="CQ37" s="221"/>
      <c r="CR37" s="221"/>
      <c r="CS37" s="221"/>
      <c r="CT37" s="221"/>
      <c r="CU37" s="221"/>
      <c r="CV37" s="221"/>
      <c r="CW37" s="221"/>
      <c r="CX37" s="221"/>
      <c r="CY37" s="221"/>
      <c r="CZ37" s="221"/>
      <c r="DA37" s="221"/>
      <c r="DB37" s="221"/>
      <c r="DC37" s="221"/>
      <c r="DD37" s="221"/>
      <c r="DE37" s="221"/>
      <c r="DF37" s="221"/>
      <c r="DG37" s="221"/>
      <c r="DH37" s="221"/>
      <c r="DI37" s="221"/>
      <c r="DJ37" s="221"/>
      <c r="DK37" s="221"/>
      <c r="DL37" s="221"/>
      <c r="DM37" s="221"/>
      <c r="DN37" s="221"/>
      <c r="DO37" s="221"/>
      <c r="DP37" s="221"/>
      <c r="DQ37" s="221"/>
      <c r="DR37" s="221"/>
      <c r="DS37" s="221"/>
      <c r="DT37" s="221"/>
      <c r="DU37" s="221"/>
      <c r="DV37" s="221"/>
      <c r="DW37" s="221"/>
      <c r="DX37" s="221"/>
      <c r="DY37" s="221"/>
      <c r="DZ37" s="221"/>
      <c r="EA37" s="221"/>
      <c r="EB37" s="221"/>
      <c r="EC37" s="221"/>
      <c r="ED37" s="221"/>
      <c r="EE37" s="221"/>
      <c r="EF37" s="221"/>
      <c r="EG37" s="221"/>
      <c r="EH37" s="221"/>
      <c r="EI37" s="221"/>
      <c r="EJ37" s="221"/>
      <c r="EK37" s="221"/>
      <c r="EL37" s="221"/>
      <c r="EM37" s="221"/>
      <c r="EN37" s="221"/>
      <c r="EO37" s="221"/>
      <c r="EP37" s="221"/>
      <c r="EQ37" s="221"/>
      <c r="ER37" s="221"/>
      <c r="ES37" s="221"/>
      <c r="ET37" s="221"/>
      <c r="EU37" s="221"/>
      <c r="EV37" s="221"/>
      <c r="EW37" s="221"/>
      <c r="EX37" s="221"/>
      <c r="EY37" s="221"/>
      <c r="EZ37" s="221"/>
      <c r="FA37" s="221"/>
      <c r="FB37" s="221"/>
      <c r="FC37" s="221"/>
      <c r="FD37" s="221"/>
      <c r="FE37" s="221"/>
      <c r="FF37" s="221"/>
      <c r="FG37" s="221"/>
      <c r="FH37" s="221"/>
      <c r="FI37" s="221"/>
      <c r="FJ37" s="221"/>
      <c r="FK37" s="221"/>
      <c r="FL37" s="221"/>
      <c r="FM37" s="221"/>
      <c r="FN37" s="221"/>
      <c r="FO37" s="221"/>
      <c r="FP37" s="221"/>
      <c r="FQ37" s="221"/>
      <c r="FR37" s="221"/>
      <c r="FS37" s="221"/>
      <c r="FT37" s="221"/>
      <c r="FU37" s="221"/>
      <c r="FV37" s="221"/>
      <c r="FW37" s="221"/>
      <c r="FX37" s="221"/>
      <c r="FY37" s="221"/>
      <c r="FZ37" s="221"/>
      <c r="GA37" s="221"/>
      <c r="GB37" s="221"/>
      <c r="GC37" s="221"/>
      <c r="GD37" s="221"/>
      <c r="GE37" s="221"/>
      <c r="GF37" s="221"/>
      <c r="GG37" s="221"/>
      <c r="GH37" s="221"/>
      <c r="GI37" s="221"/>
      <c r="GJ37" s="221"/>
      <c r="GK37" s="221"/>
      <c r="GL37" s="221"/>
      <c r="GM37" s="221"/>
      <c r="GN37" s="221"/>
    </row>
    <row r="38" spans="1:196" ht="11.25" hidden="1" customHeight="1">
      <c r="A38" s="221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  <c r="AV38" s="221"/>
      <c r="AW38" s="221"/>
      <c r="AX38" s="221"/>
      <c r="AY38" s="221"/>
      <c r="AZ38" s="221"/>
      <c r="BA38" s="221"/>
      <c r="BB38" s="221"/>
      <c r="BC38" s="221"/>
      <c r="BD38" s="221"/>
      <c r="BE38" s="221"/>
      <c r="BF38" s="221"/>
      <c r="BG38" s="221"/>
      <c r="BH38" s="221"/>
      <c r="BI38" s="221"/>
      <c r="BJ38" s="221"/>
      <c r="BK38" s="221"/>
      <c r="BL38" s="221"/>
      <c r="BM38" s="221"/>
      <c r="BN38" s="221"/>
      <c r="BO38" s="221"/>
      <c r="BP38" s="221"/>
      <c r="BQ38" s="221"/>
      <c r="BR38" s="221"/>
      <c r="BS38" s="221"/>
      <c r="BT38" s="221"/>
      <c r="BU38" s="221"/>
      <c r="BV38" s="221"/>
      <c r="BW38" s="221"/>
      <c r="BX38" s="221"/>
      <c r="BY38" s="221"/>
      <c r="BZ38" s="221"/>
      <c r="CA38" s="221"/>
      <c r="CB38" s="221"/>
      <c r="CC38" s="221"/>
      <c r="CD38" s="221"/>
      <c r="CE38" s="221"/>
      <c r="CF38" s="221"/>
      <c r="CG38" s="221"/>
      <c r="CH38" s="221"/>
      <c r="CI38" s="221"/>
      <c r="CJ38" s="221"/>
      <c r="CK38" s="221"/>
      <c r="CL38" s="221"/>
      <c r="CM38" s="221"/>
      <c r="CN38" s="221"/>
      <c r="CO38" s="221"/>
      <c r="CP38" s="221"/>
      <c r="CQ38" s="221"/>
      <c r="CR38" s="221"/>
      <c r="CS38" s="221"/>
      <c r="CT38" s="221"/>
      <c r="CU38" s="221"/>
      <c r="CV38" s="221"/>
      <c r="CW38" s="221"/>
      <c r="CX38" s="221"/>
      <c r="CY38" s="221"/>
      <c r="CZ38" s="221"/>
      <c r="DA38" s="221"/>
      <c r="DB38" s="221"/>
      <c r="DC38" s="221"/>
      <c r="DD38" s="221"/>
      <c r="DE38" s="221"/>
      <c r="DF38" s="221"/>
      <c r="DG38" s="221"/>
      <c r="DH38" s="221"/>
      <c r="DI38" s="221"/>
      <c r="DJ38" s="221"/>
      <c r="DK38" s="221"/>
      <c r="DL38" s="221"/>
      <c r="DM38" s="221"/>
      <c r="DN38" s="221"/>
      <c r="DO38" s="221"/>
      <c r="DP38" s="221"/>
      <c r="DQ38" s="221"/>
      <c r="DR38" s="221"/>
      <c r="DS38" s="221"/>
      <c r="DT38" s="221"/>
      <c r="DU38" s="221"/>
      <c r="DV38" s="221"/>
      <c r="DW38" s="221"/>
      <c r="DX38" s="221"/>
      <c r="DY38" s="221"/>
      <c r="DZ38" s="221"/>
      <c r="EA38" s="221"/>
      <c r="EB38" s="221"/>
      <c r="EC38" s="221"/>
      <c r="ED38" s="221"/>
      <c r="EE38" s="221"/>
      <c r="EF38" s="221"/>
      <c r="EG38" s="221"/>
      <c r="EH38" s="221"/>
      <c r="EI38" s="221"/>
      <c r="EJ38" s="221"/>
      <c r="EK38" s="221"/>
      <c r="EL38" s="221"/>
      <c r="EM38" s="221"/>
      <c r="EN38" s="221"/>
      <c r="EO38" s="221"/>
      <c r="EP38" s="221"/>
      <c r="EQ38" s="221"/>
      <c r="ER38" s="221"/>
      <c r="ES38" s="221"/>
      <c r="ET38" s="221"/>
      <c r="EU38" s="221"/>
      <c r="EV38" s="221"/>
      <c r="EW38" s="221"/>
      <c r="EX38" s="221"/>
      <c r="EY38" s="221"/>
      <c r="EZ38" s="221"/>
      <c r="FA38" s="221"/>
      <c r="FB38" s="221"/>
      <c r="FC38" s="221"/>
      <c r="FD38" s="221"/>
      <c r="FE38" s="221"/>
      <c r="FF38" s="221"/>
      <c r="FG38" s="221"/>
      <c r="FH38" s="221"/>
      <c r="FI38" s="221"/>
      <c r="FJ38" s="221"/>
      <c r="FK38" s="221"/>
      <c r="FL38" s="221"/>
      <c r="FM38" s="221"/>
      <c r="FN38" s="221"/>
      <c r="FO38" s="221"/>
      <c r="FP38" s="221"/>
      <c r="FQ38" s="221"/>
      <c r="FR38" s="221"/>
      <c r="FS38" s="221"/>
      <c r="FT38" s="221"/>
      <c r="FU38" s="221"/>
      <c r="FV38" s="221"/>
      <c r="FW38" s="221"/>
      <c r="FX38" s="221"/>
      <c r="FY38" s="221"/>
      <c r="FZ38" s="221"/>
      <c r="GA38" s="221"/>
      <c r="GB38" s="221"/>
      <c r="GC38" s="221"/>
      <c r="GD38" s="221"/>
      <c r="GE38" s="221"/>
      <c r="GF38" s="221"/>
      <c r="GG38" s="221"/>
      <c r="GH38" s="221"/>
      <c r="GI38" s="221"/>
      <c r="GJ38" s="221"/>
      <c r="GK38" s="221"/>
      <c r="GL38" s="221"/>
      <c r="GM38" s="221"/>
      <c r="GN38" s="221"/>
    </row>
    <row r="39" spans="1:196" ht="11.25" hidden="1" customHeight="1">
      <c r="A39" s="221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  <c r="AV39" s="221"/>
      <c r="AW39" s="221"/>
      <c r="AX39" s="221"/>
      <c r="AY39" s="221"/>
      <c r="AZ39" s="221"/>
      <c r="BA39" s="221"/>
      <c r="BB39" s="221"/>
      <c r="BC39" s="221"/>
      <c r="BD39" s="221"/>
      <c r="BE39" s="221"/>
      <c r="BF39" s="221"/>
      <c r="BG39" s="221"/>
      <c r="BH39" s="221"/>
      <c r="BI39" s="221"/>
      <c r="BJ39" s="221"/>
      <c r="BK39" s="221"/>
      <c r="BL39" s="221"/>
      <c r="BM39" s="221"/>
      <c r="BN39" s="221"/>
      <c r="BO39" s="221"/>
      <c r="BP39" s="221"/>
      <c r="BQ39" s="221"/>
      <c r="BR39" s="221"/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1"/>
      <c r="CH39" s="221"/>
      <c r="CI39" s="221"/>
      <c r="CJ39" s="221"/>
      <c r="CK39" s="221"/>
      <c r="CL39" s="221"/>
      <c r="CM39" s="221"/>
      <c r="CN39" s="221"/>
      <c r="CO39" s="221"/>
      <c r="CP39" s="221"/>
      <c r="CQ39" s="221"/>
      <c r="CR39" s="221"/>
      <c r="CS39" s="221"/>
      <c r="CT39" s="221"/>
      <c r="CU39" s="221"/>
      <c r="CV39" s="221"/>
      <c r="CW39" s="221"/>
      <c r="CX39" s="221"/>
      <c r="CY39" s="221"/>
      <c r="CZ39" s="221"/>
      <c r="DA39" s="221"/>
      <c r="DB39" s="221"/>
      <c r="DC39" s="221"/>
      <c r="DD39" s="221"/>
      <c r="DE39" s="221"/>
      <c r="DF39" s="221"/>
      <c r="DG39" s="221"/>
      <c r="DH39" s="221"/>
      <c r="DI39" s="221"/>
      <c r="DJ39" s="221"/>
      <c r="DK39" s="221"/>
      <c r="DL39" s="221"/>
      <c r="DM39" s="221"/>
      <c r="DN39" s="221"/>
      <c r="DO39" s="221"/>
      <c r="DP39" s="221"/>
      <c r="DQ39" s="221"/>
      <c r="DR39" s="221"/>
      <c r="DS39" s="221"/>
      <c r="DT39" s="221"/>
      <c r="DU39" s="221"/>
      <c r="DV39" s="221"/>
      <c r="DW39" s="221"/>
      <c r="DX39" s="221"/>
      <c r="DY39" s="221"/>
      <c r="DZ39" s="221"/>
      <c r="EA39" s="221"/>
      <c r="EB39" s="221"/>
      <c r="EC39" s="221"/>
      <c r="ED39" s="221"/>
      <c r="EE39" s="221"/>
      <c r="EF39" s="221"/>
      <c r="EG39" s="221"/>
      <c r="EH39" s="221"/>
      <c r="EI39" s="221"/>
      <c r="EJ39" s="221"/>
      <c r="EK39" s="221"/>
      <c r="EL39" s="221"/>
      <c r="EM39" s="221"/>
      <c r="EN39" s="221"/>
      <c r="EO39" s="221"/>
      <c r="EP39" s="221"/>
      <c r="EQ39" s="221"/>
      <c r="ER39" s="221"/>
      <c r="ES39" s="221"/>
      <c r="ET39" s="221"/>
      <c r="EU39" s="221"/>
      <c r="EV39" s="221"/>
      <c r="EW39" s="221"/>
      <c r="EX39" s="221"/>
      <c r="EY39" s="221"/>
      <c r="EZ39" s="221"/>
      <c r="FA39" s="221"/>
      <c r="FB39" s="221"/>
      <c r="FC39" s="221"/>
      <c r="FD39" s="221"/>
      <c r="FE39" s="221"/>
      <c r="FF39" s="221"/>
      <c r="FG39" s="221"/>
      <c r="FH39" s="221"/>
      <c r="FI39" s="221"/>
      <c r="FJ39" s="221"/>
      <c r="FK39" s="221"/>
      <c r="FL39" s="221"/>
      <c r="FM39" s="221"/>
      <c r="FN39" s="221"/>
      <c r="FO39" s="221"/>
      <c r="FP39" s="221"/>
      <c r="FQ39" s="221"/>
      <c r="FR39" s="221"/>
      <c r="FS39" s="221"/>
      <c r="FT39" s="221"/>
      <c r="FU39" s="221"/>
      <c r="FV39" s="221"/>
      <c r="FW39" s="221"/>
      <c r="FX39" s="221"/>
      <c r="FY39" s="221"/>
      <c r="FZ39" s="221"/>
      <c r="GA39" s="221"/>
      <c r="GB39" s="221"/>
      <c r="GC39" s="221"/>
      <c r="GD39" s="221"/>
      <c r="GE39" s="221"/>
      <c r="GF39" s="221"/>
      <c r="GG39" s="221"/>
      <c r="GH39" s="221"/>
      <c r="GI39" s="221"/>
      <c r="GJ39" s="221"/>
      <c r="GK39" s="221"/>
      <c r="GL39" s="221"/>
      <c r="GM39" s="221"/>
      <c r="GN39" s="221"/>
    </row>
    <row r="40" spans="1:196" ht="11.25" hidden="1" customHeight="1">
      <c r="A40" s="221"/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  <c r="AV40" s="221"/>
      <c r="AW40" s="221"/>
      <c r="AX40" s="221"/>
      <c r="AY40" s="221"/>
      <c r="AZ40" s="221"/>
      <c r="BA40" s="221"/>
      <c r="BB40" s="221"/>
      <c r="BC40" s="221"/>
      <c r="BD40" s="221"/>
      <c r="BE40" s="221"/>
      <c r="BF40" s="221"/>
      <c r="BG40" s="221"/>
      <c r="BH40" s="221"/>
      <c r="BI40" s="221"/>
      <c r="BJ40" s="221"/>
      <c r="BK40" s="221"/>
      <c r="BL40" s="221"/>
      <c r="BM40" s="221"/>
      <c r="BN40" s="221"/>
      <c r="BO40" s="221"/>
      <c r="BP40" s="221"/>
      <c r="BQ40" s="221"/>
      <c r="BR40" s="221"/>
      <c r="BS40" s="221"/>
      <c r="BT40" s="221"/>
      <c r="BU40" s="221"/>
      <c r="BV40" s="221"/>
      <c r="BW40" s="221"/>
      <c r="BX40" s="221"/>
      <c r="BY40" s="221"/>
      <c r="BZ40" s="221"/>
      <c r="CA40" s="221"/>
      <c r="CB40" s="221"/>
      <c r="CC40" s="221"/>
      <c r="CD40" s="221"/>
      <c r="CE40" s="221"/>
      <c r="CF40" s="221"/>
      <c r="CG40" s="221"/>
      <c r="CH40" s="221"/>
      <c r="CI40" s="221"/>
      <c r="CJ40" s="221"/>
      <c r="CK40" s="221"/>
      <c r="CL40" s="221"/>
      <c r="CM40" s="221"/>
      <c r="CN40" s="221"/>
      <c r="CO40" s="221"/>
      <c r="CP40" s="221"/>
      <c r="CQ40" s="221"/>
      <c r="CR40" s="221"/>
      <c r="CS40" s="221"/>
      <c r="CT40" s="221"/>
      <c r="CU40" s="221"/>
      <c r="CV40" s="221"/>
      <c r="CW40" s="221"/>
      <c r="CX40" s="221"/>
      <c r="CY40" s="221"/>
      <c r="CZ40" s="221"/>
      <c r="DA40" s="221"/>
      <c r="DB40" s="221"/>
      <c r="DC40" s="221"/>
      <c r="DD40" s="221"/>
      <c r="DE40" s="221"/>
      <c r="DF40" s="221"/>
      <c r="DG40" s="221"/>
      <c r="DH40" s="221"/>
      <c r="DI40" s="221"/>
      <c r="DJ40" s="221"/>
      <c r="DK40" s="221"/>
      <c r="DL40" s="221"/>
      <c r="DM40" s="221"/>
      <c r="DN40" s="221"/>
      <c r="DO40" s="221"/>
      <c r="DP40" s="221"/>
      <c r="DQ40" s="221"/>
      <c r="DR40" s="221"/>
      <c r="DS40" s="221"/>
      <c r="DT40" s="221"/>
      <c r="DU40" s="221"/>
      <c r="DV40" s="221"/>
      <c r="DW40" s="221"/>
      <c r="DX40" s="221"/>
      <c r="DY40" s="221"/>
      <c r="DZ40" s="221"/>
      <c r="EA40" s="221"/>
      <c r="EB40" s="221"/>
      <c r="EC40" s="221"/>
      <c r="ED40" s="221"/>
      <c r="EE40" s="221"/>
      <c r="EF40" s="221"/>
      <c r="EG40" s="221"/>
      <c r="EH40" s="221"/>
      <c r="EI40" s="221"/>
      <c r="EJ40" s="221"/>
      <c r="EK40" s="221"/>
      <c r="EL40" s="221"/>
      <c r="EM40" s="221"/>
      <c r="EN40" s="221"/>
      <c r="EO40" s="221"/>
      <c r="EP40" s="221"/>
      <c r="EQ40" s="221"/>
      <c r="ER40" s="221"/>
      <c r="ES40" s="221"/>
      <c r="ET40" s="221"/>
      <c r="EU40" s="221"/>
      <c r="EV40" s="221"/>
      <c r="EW40" s="221"/>
      <c r="EX40" s="221"/>
      <c r="EY40" s="221"/>
      <c r="EZ40" s="221"/>
      <c r="FA40" s="221"/>
      <c r="FB40" s="221"/>
      <c r="FC40" s="221"/>
      <c r="FD40" s="221"/>
      <c r="FE40" s="221"/>
      <c r="FF40" s="221"/>
      <c r="FG40" s="221"/>
      <c r="FH40" s="221"/>
      <c r="FI40" s="221"/>
      <c r="FJ40" s="221"/>
      <c r="FK40" s="221"/>
      <c r="FL40" s="221"/>
      <c r="FM40" s="221"/>
      <c r="FN40" s="221"/>
      <c r="FO40" s="221"/>
      <c r="FP40" s="221"/>
      <c r="FQ40" s="221"/>
      <c r="FR40" s="221"/>
      <c r="FS40" s="221"/>
      <c r="FT40" s="221"/>
      <c r="FU40" s="221"/>
      <c r="FV40" s="221"/>
      <c r="FW40" s="221"/>
      <c r="FX40" s="221"/>
      <c r="FY40" s="221"/>
      <c r="FZ40" s="221"/>
      <c r="GA40" s="221"/>
      <c r="GB40" s="221"/>
      <c r="GC40" s="221"/>
      <c r="GD40" s="221"/>
      <c r="GE40" s="221"/>
      <c r="GF40" s="221"/>
      <c r="GG40" s="221"/>
      <c r="GH40" s="221"/>
      <c r="GI40" s="221"/>
      <c r="GJ40" s="221"/>
      <c r="GK40" s="221"/>
      <c r="GL40" s="221"/>
      <c r="GM40" s="221"/>
      <c r="GN40" s="221"/>
    </row>
    <row r="41" spans="1:196" ht="11.25" hidden="1" customHeight="1">
      <c r="A41" s="221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  <c r="AV41" s="221"/>
      <c r="AW41" s="221"/>
      <c r="AX41" s="221"/>
      <c r="AY41" s="221"/>
      <c r="AZ41" s="221"/>
      <c r="BA41" s="221"/>
      <c r="BB41" s="221"/>
      <c r="BC41" s="221"/>
      <c r="BD41" s="221"/>
      <c r="BE41" s="221"/>
      <c r="BF41" s="221"/>
      <c r="BG41" s="221"/>
      <c r="BH41" s="221"/>
      <c r="BI41" s="221"/>
      <c r="BJ41" s="221"/>
      <c r="BK41" s="221"/>
      <c r="BL41" s="221"/>
      <c r="BM41" s="221"/>
      <c r="BN41" s="221"/>
      <c r="BO41" s="221"/>
      <c r="BP41" s="221"/>
      <c r="BQ41" s="221"/>
      <c r="BR41" s="221"/>
      <c r="BS41" s="221"/>
      <c r="BT41" s="221"/>
      <c r="BU41" s="221"/>
      <c r="BV41" s="221"/>
      <c r="BW41" s="221"/>
      <c r="BX41" s="221"/>
      <c r="BY41" s="221"/>
      <c r="BZ41" s="221"/>
      <c r="CA41" s="221"/>
      <c r="CB41" s="221"/>
      <c r="CC41" s="221"/>
      <c r="CD41" s="221"/>
      <c r="CE41" s="221"/>
      <c r="CF41" s="221"/>
      <c r="CG41" s="221"/>
      <c r="CH41" s="221"/>
      <c r="CI41" s="221"/>
      <c r="CJ41" s="221"/>
      <c r="CK41" s="221"/>
      <c r="CL41" s="221"/>
      <c r="CM41" s="221"/>
      <c r="CN41" s="221"/>
      <c r="CO41" s="221"/>
      <c r="CP41" s="221"/>
      <c r="CQ41" s="221"/>
      <c r="CR41" s="221"/>
      <c r="CS41" s="221"/>
      <c r="CT41" s="221"/>
      <c r="CU41" s="221"/>
      <c r="CV41" s="221"/>
      <c r="CW41" s="221"/>
      <c r="CX41" s="221"/>
      <c r="CY41" s="221"/>
      <c r="CZ41" s="221"/>
      <c r="DA41" s="221"/>
      <c r="DB41" s="221"/>
      <c r="DC41" s="221"/>
      <c r="DD41" s="221"/>
      <c r="DE41" s="221"/>
      <c r="DF41" s="221"/>
      <c r="DG41" s="221"/>
      <c r="DH41" s="221"/>
      <c r="DI41" s="221"/>
      <c r="DJ41" s="221"/>
      <c r="DK41" s="221"/>
      <c r="DL41" s="221"/>
      <c r="DM41" s="221"/>
      <c r="DN41" s="221"/>
      <c r="DO41" s="221"/>
      <c r="DP41" s="221"/>
      <c r="DQ41" s="221"/>
      <c r="DR41" s="221"/>
      <c r="DS41" s="221"/>
      <c r="DT41" s="221"/>
      <c r="DU41" s="221"/>
      <c r="DV41" s="221"/>
      <c r="DW41" s="221"/>
      <c r="DX41" s="221"/>
      <c r="DY41" s="221"/>
      <c r="DZ41" s="221"/>
      <c r="EA41" s="221"/>
      <c r="EB41" s="221"/>
      <c r="EC41" s="221"/>
      <c r="ED41" s="221"/>
      <c r="EE41" s="221"/>
      <c r="EF41" s="221"/>
      <c r="EG41" s="221"/>
      <c r="EH41" s="221"/>
      <c r="EI41" s="221"/>
      <c r="EJ41" s="221"/>
      <c r="EK41" s="221"/>
      <c r="EL41" s="221"/>
      <c r="EM41" s="221"/>
      <c r="EN41" s="221"/>
      <c r="EO41" s="221"/>
      <c r="EP41" s="221"/>
      <c r="EQ41" s="221"/>
      <c r="ER41" s="221"/>
      <c r="ES41" s="221"/>
      <c r="ET41" s="221"/>
      <c r="EU41" s="221"/>
      <c r="EV41" s="221"/>
      <c r="EW41" s="221"/>
      <c r="EX41" s="221"/>
      <c r="EY41" s="221"/>
      <c r="EZ41" s="221"/>
      <c r="FA41" s="221"/>
      <c r="FB41" s="221"/>
      <c r="FC41" s="221"/>
      <c r="FD41" s="221"/>
      <c r="FE41" s="221"/>
      <c r="FF41" s="221"/>
      <c r="FG41" s="221"/>
      <c r="FH41" s="221"/>
      <c r="FI41" s="221"/>
      <c r="FJ41" s="221"/>
      <c r="FK41" s="221"/>
      <c r="FL41" s="221"/>
      <c r="FM41" s="221"/>
      <c r="FN41" s="221"/>
      <c r="FO41" s="221"/>
      <c r="FP41" s="221"/>
      <c r="FQ41" s="221"/>
      <c r="FR41" s="221"/>
      <c r="FS41" s="221"/>
      <c r="FT41" s="221"/>
      <c r="FU41" s="221"/>
      <c r="FV41" s="221"/>
      <c r="FW41" s="221"/>
      <c r="FX41" s="221"/>
      <c r="FY41" s="221"/>
      <c r="FZ41" s="221"/>
      <c r="GA41" s="221"/>
      <c r="GB41" s="221"/>
      <c r="GC41" s="221"/>
      <c r="GD41" s="221"/>
      <c r="GE41" s="221"/>
      <c r="GF41" s="221"/>
      <c r="GG41" s="221"/>
      <c r="GH41" s="221"/>
      <c r="GI41" s="221"/>
      <c r="GJ41" s="221"/>
      <c r="GK41" s="221"/>
      <c r="GL41" s="221"/>
      <c r="GM41" s="221"/>
      <c r="GN41" s="221"/>
    </row>
    <row r="42" spans="1:196" ht="11.25" hidden="1" customHeight="1">
      <c r="A42" s="221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1"/>
      <c r="AF42" s="221"/>
      <c r="AG42" s="221"/>
      <c r="AH42" s="221"/>
      <c r="AI42" s="221"/>
      <c r="AJ42" s="221"/>
      <c r="AK42" s="221"/>
      <c r="AL42" s="221"/>
      <c r="AM42" s="221"/>
      <c r="AN42" s="221"/>
      <c r="AO42" s="221"/>
      <c r="AP42" s="221"/>
      <c r="AQ42" s="221"/>
      <c r="AR42" s="221"/>
      <c r="AS42" s="221"/>
      <c r="AT42" s="221"/>
      <c r="AU42" s="221"/>
      <c r="AV42" s="221"/>
      <c r="AW42" s="221"/>
      <c r="AX42" s="221"/>
      <c r="AY42" s="221"/>
      <c r="AZ42" s="221"/>
      <c r="BA42" s="221"/>
      <c r="BB42" s="221"/>
      <c r="BC42" s="221"/>
      <c r="BD42" s="221"/>
      <c r="BE42" s="221"/>
      <c r="BF42" s="221"/>
      <c r="BG42" s="221"/>
      <c r="BH42" s="221"/>
      <c r="BI42" s="221"/>
      <c r="BJ42" s="221"/>
      <c r="BK42" s="221"/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  <c r="FH42" s="221"/>
      <c r="FI42" s="221"/>
      <c r="FJ42" s="221"/>
      <c r="FK42" s="221"/>
      <c r="FL42" s="221"/>
      <c r="FM42" s="221"/>
      <c r="FN42" s="221"/>
      <c r="FO42" s="221"/>
      <c r="FP42" s="221"/>
      <c r="FQ42" s="221"/>
      <c r="FR42" s="221"/>
      <c r="FS42" s="221"/>
      <c r="FT42" s="221"/>
      <c r="FU42" s="221"/>
      <c r="FV42" s="221"/>
      <c r="FW42" s="221"/>
      <c r="FX42" s="221"/>
      <c r="FY42" s="221"/>
      <c r="FZ42" s="221"/>
      <c r="GA42" s="221"/>
      <c r="GB42" s="221"/>
      <c r="GC42" s="221"/>
      <c r="GD42" s="221"/>
      <c r="GE42" s="221"/>
      <c r="GF42" s="221"/>
      <c r="GG42" s="221"/>
      <c r="GH42" s="221"/>
      <c r="GI42" s="221"/>
      <c r="GJ42" s="221"/>
      <c r="GK42" s="221"/>
      <c r="GL42" s="221"/>
      <c r="GM42" s="221"/>
      <c r="GN42" s="221"/>
    </row>
    <row r="43" spans="1:196" ht="11.25" hidden="1" customHeight="1">
      <c r="A43" s="221"/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1"/>
      <c r="CD43" s="221"/>
      <c r="CE43" s="221"/>
      <c r="CF43" s="221"/>
      <c r="CG43" s="221"/>
      <c r="CH43" s="221"/>
      <c r="CI43" s="221"/>
      <c r="CJ43" s="221"/>
      <c r="CK43" s="221"/>
      <c r="CL43" s="221"/>
      <c r="CM43" s="221"/>
      <c r="CN43" s="221"/>
      <c r="CO43" s="221"/>
      <c r="CP43" s="221"/>
      <c r="CQ43" s="221"/>
      <c r="CR43" s="221"/>
      <c r="CS43" s="221"/>
      <c r="CT43" s="221"/>
      <c r="CU43" s="221"/>
      <c r="CV43" s="221"/>
      <c r="CW43" s="221"/>
      <c r="CX43" s="221"/>
      <c r="CY43" s="221"/>
      <c r="CZ43" s="221"/>
      <c r="DA43" s="221"/>
      <c r="DB43" s="221"/>
      <c r="DC43" s="221"/>
      <c r="DD43" s="221"/>
      <c r="DE43" s="221"/>
      <c r="DF43" s="221"/>
      <c r="DG43" s="221"/>
      <c r="DH43" s="221"/>
      <c r="DI43" s="221"/>
      <c r="DJ43" s="221"/>
      <c r="DK43" s="221"/>
      <c r="DL43" s="221"/>
      <c r="DM43" s="221"/>
      <c r="DN43" s="221"/>
      <c r="DO43" s="221"/>
      <c r="DP43" s="221"/>
      <c r="DQ43" s="221"/>
      <c r="DR43" s="221"/>
      <c r="DS43" s="221"/>
      <c r="DT43" s="221"/>
      <c r="DU43" s="221"/>
      <c r="DV43" s="221"/>
      <c r="DW43" s="221"/>
      <c r="DX43" s="221"/>
      <c r="DY43" s="221"/>
      <c r="DZ43" s="221"/>
      <c r="EA43" s="221"/>
      <c r="EB43" s="221"/>
      <c r="EC43" s="221"/>
      <c r="ED43" s="221"/>
      <c r="EE43" s="221"/>
      <c r="EF43" s="221"/>
      <c r="EG43" s="221"/>
      <c r="EH43" s="221"/>
      <c r="EI43" s="221"/>
      <c r="EJ43" s="221"/>
      <c r="EK43" s="221"/>
      <c r="EL43" s="221"/>
      <c r="EM43" s="221"/>
      <c r="EN43" s="221"/>
      <c r="EO43" s="221"/>
      <c r="EP43" s="221"/>
      <c r="EQ43" s="221"/>
      <c r="ER43" s="221"/>
      <c r="ES43" s="221"/>
      <c r="ET43" s="221"/>
      <c r="EU43" s="221"/>
      <c r="EV43" s="221"/>
      <c r="EW43" s="221"/>
      <c r="EX43" s="221"/>
      <c r="EY43" s="221"/>
      <c r="EZ43" s="221"/>
      <c r="FA43" s="221"/>
      <c r="FB43" s="221"/>
      <c r="FC43" s="221"/>
      <c r="FD43" s="221"/>
      <c r="FE43" s="221"/>
      <c r="FF43" s="221"/>
      <c r="FG43" s="221"/>
      <c r="FH43" s="221"/>
      <c r="FI43" s="221"/>
      <c r="FJ43" s="221"/>
      <c r="FK43" s="221"/>
      <c r="FL43" s="221"/>
      <c r="FM43" s="221"/>
      <c r="FN43" s="221"/>
      <c r="FO43" s="221"/>
      <c r="FP43" s="221"/>
      <c r="FQ43" s="221"/>
      <c r="FR43" s="221"/>
      <c r="FS43" s="221"/>
      <c r="FT43" s="221"/>
      <c r="FU43" s="221"/>
      <c r="FV43" s="221"/>
      <c r="FW43" s="221"/>
      <c r="FX43" s="221"/>
      <c r="FY43" s="221"/>
      <c r="FZ43" s="221"/>
      <c r="GA43" s="221"/>
      <c r="GB43" s="221"/>
      <c r="GC43" s="221"/>
      <c r="GD43" s="221"/>
      <c r="GE43" s="221"/>
      <c r="GF43" s="221"/>
      <c r="GG43" s="221"/>
      <c r="GH43" s="221"/>
      <c r="GI43" s="221"/>
      <c r="GJ43" s="221"/>
      <c r="GK43" s="221"/>
      <c r="GL43" s="221"/>
      <c r="GM43" s="221"/>
      <c r="GN43" s="221"/>
    </row>
    <row r="44" spans="1:196" ht="11.25" hidden="1" customHeight="1">
      <c r="A44" s="221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1"/>
      <c r="AE44" s="221"/>
      <c r="AF44" s="221"/>
      <c r="AG44" s="221"/>
      <c r="AH44" s="221"/>
      <c r="AI44" s="221"/>
      <c r="AJ44" s="221"/>
      <c r="AK44" s="221"/>
      <c r="AL44" s="221"/>
      <c r="AM44" s="221"/>
      <c r="AN44" s="221"/>
      <c r="AO44" s="221"/>
      <c r="AP44" s="221"/>
      <c r="AQ44" s="221"/>
      <c r="AR44" s="221"/>
      <c r="AS44" s="221"/>
      <c r="AT44" s="221"/>
      <c r="AU44" s="221"/>
      <c r="AV44" s="221"/>
      <c r="AW44" s="221"/>
      <c r="AX44" s="221"/>
      <c r="AY44" s="221"/>
      <c r="AZ44" s="221"/>
      <c r="BA44" s="221"/>
      <c r="BB44" s="221"/>
      <c r="BC44" s="221"/>
      <c r="BD44" s="221"/>
      <c r="BE44" s="221"/>
      <c r="BF44" s="221"/>
      <c r="BG44" s="221"/>
      <c r="BH44" s="221"/>
      <c r="BI44" s="221"/>
      <c r="BJ44" s="221"/>
      <c r="BK44" s="221"/>
      <c r="BL44" s="221"/>
      <c r="BM44" s="221"/>
      <c r="BN44" s="221"/>
      <c r="BO44" s="221"/>
      <c r="BP44" s="221"/>
      <c r="BQ44" s="221"/>
      <c r="BR44" s="221"/>
      <c r="BS44" s="221"/>
      <c r="BT44" s="221"/>
      <c r="BU44" s="221"/>
      <c r="BV44" s="221"/>
      <c r="BW44" s="221"/>
      <c r="BX44" s="221"/>
      <c r="BY44" s="221"/>
      <c r="BZ44" s="221"/>
      <c r="CA44" s="221"/>
      <c r="CB44" s="221"/>
      <c r="CC44" s="221"/>
      <c r="CD44" s="221"/>
      <c r="CE44" s="221"/>
      <c r="CF44" s="221"/>
      <c r="CG44" s="221"/>
      <c r="CH44" s="221"/>
      <c r="CI44" s="221"/>
      <c r="CJ44" s="221"/>
      <c r="CK44" s="221"/>
      <c r="CL44" s="221"/>
      <c r="CM44" s="221"/>
      <c r="CN44" s="221"/>
      <c r="CO44" s="221"/>
      <c r="CP44" s="221"/>
      <c r="CQ44" s="221"/>
      <c r="CR44" s="221"/>
      <c r="CS44" s="221"/>
      <c r="CT44" s="221"/>
      <c r="CU44" s="221"/>
      <c r="CV44" s="221"/>
      <c r="CW44" s="221"/>
      <c r="CX44" s="221"/>
      <c r="CY44" s="221"/>
      <c r="CZ44" s="221"/>
      <c r="DA44" s="221"/>
      <c r="DB44" s="221"/>
      <c r="DC44" s="221"/>
      <c r="DD44" s="221"/>
      <c r="DE44" s="221"/>
      <c r="DF44" s="221"/>
      <c r="DG44" s="221"/>
      <c r="DH44" s="221"/>
      <c r="DI44" s="221"/>
      <c r="DJ44" s="221"/>
      <c r="DK44" s="221"/>
      <c r="DL44" s="221"/>
      <c r="DM44" s="221"/>
      <c r="DN44" s="221"/>
      <c r="DO44" s="221"/>
      <c r="DP44" s="221"/>
      <c r="DQ44" s="221"/>
      <c r="DR44" s="221"/>
      <c r="DS44" s="221"/>
      <c r="DT44" s="221"/>
      <c r="DU44" s="221"/>
      <c r="DV44" s="221"/>
      <c r="DW44" s="221"/>
      <c r="DX44" s="221"/>
      <c r="DY44" s="221"/>
      <c r="DZ44" s="221"/>
      <c r="EA44" s="221"/>
      <c r="EB44" s="221"/>
      <c r="EC44" s="221"/>
      <c r="ED44" s="221"/>
      <c r="EE44" s="221"/>
      <c r="EF44" s="221"/>
      <c r="EG44" s="221"/>
      <c r="EH44" s="221"/>
      <c r="EI44" s="221"/>
      <c r="EJ44" s="221"/>
      <c r="EK44" s="221"/>
      <c r="EL44" s="221"/>
      <c r="EM44" s="221"/>
      <c r="EN44" s="221"/>
      <c r="EO44" s="221"/>
      <c r="EP44" s="221"/>
      <c r="EQ44" s="221"/>
      <c r="ER44" s="221"/>
      <c r="ES44" s="221"/>
      <c r="ET44" s="221"/>
      <c r="EU44" s="221"/>
      <c r="EV44" s="221"/>
      <c r="EW44" s="221"/>
      <c r="EX44" s="221"/>
      <c r="EY44" s="221"/>
      <c r="EZ44" s="221"/>
      <c r="FA44" s="221"/>
      <c r="FB44" s="221"/>
      <c r="FC44" s="221"/>
      <c r="FD44" s="221"/>
      <c r="FE44" s="221"/>
      <c r="FF44" s="221"/>
      <c r="FG44" s="221"/>
      <c r="FH44" s="221"/>
      <c r="FI44" s="221"/>
      <c r="FJ44" s="221"/>
      <c r="FK44" s="221"/>
      <c r="FL44" s="221"/>
      <c r="FM44" s="221"/>
      <c r="FN44" s="221"/>
      <c r="FO44" s="221"/>
      <c r="FP44" s="221"/>
      <c r="FQ44" s="221"/>
      <c r="FR44" s="221"/>
      <c r="FS44" s="221"/>
      <c r="FT44" s="221"/>
      <c r="FU44" s="221"/>
      <c r="FV44" s="221"/>
      <c r="FW44" s="221"/>
      <c r="FX44" s="221"/>
      <c r="FY44" s="221"/>
      <c r="FZ44" s="221"/>
      <c r="GA44" s="221"/>
      <c r="GB44" s="221"/>
      <c r="GC44" s="221"/>
      <c r="GD44" s="221"/>
      <c r="GE44" s="221"/>
      <c r="GF44" s="221"/>
      <c r="GG44" s="221"/>
      <c r="GH44" s="221"/>
      <c r="GI44" s="221"/>
      <c r="GJ44" s="221"/>
      <c r="GK44" s="221"/>
      <c r="GL44" s="221"/>
      <c r="GM44" s="221"/>
      <c r="GN44" s="221"/>
    </row>
    <row r="45" spans="1:196" ht="18" hidden="1" customHeight="1">
      <c r="A45" s="9"/>
      <c r="B45" s="49"/>
      <c r="C45" s="9"/>
      <c r="D45" s="85"/>
      <c r="E45" s="9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6"/>
      <c r="DF45" s="56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6"/>
      <c r="EA45" s="56"/>
      <c r="EB45" s="56"/>
      <c r="EC45" s="56"/>
      <c r="ED45" s="56"/>
      <c r="EE45" s="56"/>
      <c r="EF45" s="56"/>
      <c r="EG45" s="56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56"/>
      <c r="ES45" s="56"/>
      <c r="ET45" s="56"/>
      <c r="EU45" s="56"/>
      <c r="EV45" s="56"/>
      <c r="EW45" s="56"/>
      <c r="EX45" s="56"/>
      <c r="EY45" s="56"/>
      <c r="EZ45" s="56"/>
      <c r="FA45" s="56"/>
      <c r="FB45" s="56"/>
      <c r="FC45" s="56"/>
      <c r="FD45" s="56"/>
      <c r="FE45" s="56"/>
      <c r="FF45" s="56"/>
      <c r="FG45" s="56"/>
      <c r="FH45" s="56"/>
      <c r="FI45" s="56"/>
      <c r="FJ45" s="56"/>
      <c r="FK45" s="56"/>
      <c r="FL45" s="56"/>
      <c r="FM45" s="56"/>
      <c r="FN45" s="56"/>
      <c r="FO45" s="56"/>
      <c r="FP45" s="56"/>
      <c r="FQ45" s="56"/>
      <c r="FR45" s="56"/>
      <c r="FS45" s="56"/>
      <c r="FT45" s="56"/>
      <c r="FU45" s="56"/>
      <c r="FV45" s="56"/>
      <c r="FW45" s="56"/>
      <c r="FX45" s="56"/>
      <c r="FY45" s="56"/>
      <c r="FZ45" s="56"/>
      <c r="GA45" s="56"/>
      <c r="GB45" s="56"/>
      <c r="GC45" s="56"/>
      <c r="GD45" s="56"/>
      <c r="GE45" s="56"/>
      <c r="GF45" s="56"/>
      <c r="GG45" s="56"/>
      <c r="GH45" s="56"/>
      <c r="GI45" s="56"/>
      <c r="GJ45" s="56"/>
      <c r="GK45" s="56"/>
      <c r="GL45" s="56"/>
      <c r="GM45" s="56"/>
      <c r="GN45" s="9"/>
    </row>
    <row r="46" spans="1:196" ht="18" hidden="1" customHeight="1">
      <c r="A46" s="9"/>
      <c r="B46" s="49"/>
      <c r="C46" s="9"/>
      <c r="D46" s="85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</row>
    <row r="47" spans="1:196" ht="2.25" customHeight="1">
      <c r="A47" s="9"/>
      <c r="B47" s="49"/>
      <c r="C47" s="9"/>
      <c r="D47" s="85"/>
      <c r="E47" s="9"/>
      <c r="F47" s="87"/>
      <c r="G47" s="87"/>
      <c r="H47" s="87"/>
      <c r="I47" s="8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</row>
    <row r="48" spans="1:196" ht="18" customHeight="1">
      <c r="A48" s="9"/>
      <c r="B48" s="49"/>
      <c r="C48" s="9"/>
      <c r="D48" s="85"/>
      <c r="E48" s="86"/>
      <c r="F48" s="88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12 месяцев 2022 года</v>
      </c>
      <c r="G48" s="89"/>
      <c r="H48" s="89"/>
      <c r="I48" s="89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9"/>
    </row>
    <row r="49" spans="1:196" ht="2.25" customHeight="1">
      <c r="A49" s="9"/>
      <c r="B49" s="49"/>
      <c r="C49" s="9"/>
      <c r="D49" s="85"/>
      <c r="E49" s="9"/>
      <c r="F49" s="76"/>
      <c r="G49" s="76"/>
      <c r="H49" s="76"/>
      <c r="I49" s="76"/>
      <c r="J49" s="87"/>
      <c r="K49" s="87"/>
      <c r="L49" s="87"/>
      <c r="M49" s="87"/>
      <c r="N49" s="87"/>
      <c r="O49" s="87"/>
      <c r="P49" s="91" t="s">
        <v>123</v>
      </c>
      <c r="Q49" s="91" t="s">
        <v>123</v>
      </c>
      <c r="R49" s="91" t="s">
        <v>123</v>
      </c>
      <c r="S49" s="91" t="s">
        <v>123</v>
      </c>
      <c r="T49" s="91" t="s">
        <v>124</v>
      </c>
      <c r="U49" s="91" t="s">
        <v>124</v>
      </c>
      <c r="V49" s="91" t="s">
        <v>124</v>
      </c>
      <c r="W49" s="91" t="s">
        <v>124</v>
      </c>
      <c r="X49" s="91" t="s">
        <v>125</v>
      </c>
      <c r="Y49" s="91" t="s">
        <v>125</v>
      </c>
      <c r="Z49" s="91" t="s">
        <v>125</v>
      </c>
      <c r="AA49" s="91" t="s">
        <v>125</v>
      </c>
      <c r="AB49" s="91" t="s">
        <v>126</v>
      </c>
      <c r="AC49" s="91" t="s">
        <v>126</v>
      </c>
      <c r="AD49" s="91" t="s">
        <v>126</v>
      </c>
      <c r="AE49" s="91" t="s">
        <v>126</v>
      </c>
      <c r="AF49" s="91" t="s">
        <v>127</v>
      </c>
      <c r="AG49" s="91" t="s">
        <v>127</v>
      </c>
      <c r="AH49" s="91" t="s">
        <v>127</v>
      </c>
      <c r="AI49" s="91" t="s">
        <v>127</v>
      </c>
      <c r="AJ49" s="91" t="s">
        <v>128</v>
      </c>
      <c r="AK49" s="91" t="s">
        <v>128</v>
      </c>
      <c r="AL49" s="91" t="s">
        <v>128</v>
      </c>
      <c r="AM49" s="91" t="s">
        <v>128</v>
      </c>
      <c r="AN49" s="91" t="s">
        <v>129</v>
      </c>
      <c r="AO49" s="91" t="s">
        <v>129</v>
      </c>
      <c r="AP49" s="91" t="s">
        <v>129</v>
      </c>
      <c r="AQ49" s="91" t="s">
        <v>129</v>
      </c>
      <c r="AR49" s="91" t="s">
        <v>130</v>
      </c>
      <c r="AS49" s="91" t="s">
        <v>130</v>
      </c>
      <c r="AT49" s="91" t="s">
        <v>130</v>
      </c>
      <c r="AU49" s="91" t="s">
        <v>130</v>
      </c>
      <c r="AV49" s="91" t="s">
        <v>131</v>
      </c>
      <c r="AW49" s="91" t="s">
        <v>131</v>
      </c>
      <c r="AX49" s="91" t="s">
        <v>131</v>
      </c>
      <c r="AY49" s="91" t="s">
        <v>131</v>
      </c>
      <c r="AZ49" s="91" t="s">
        <v>132</v>
      </c>
      <c r="BA49" s="91" t="s">
        <v>132</v>
      </c>
      <c r="BB49" s="91" t="s">
        <v>132</v>
      </c>
      <c r="BC49" s="91" t="s">
        <v>132</v>
      </c>
      <c r="BD49" s="91" t="s">
        <v>133</v>
      </c>
      <c r="BE49" s="91" t="s">
        <v>133</v>
      </c>
      <c r="BF49" s="91" t="s">
        <v>133</v>
      </c>
      <c r="BG49" s="91" t="s">
        <v>133</v>
      </c>
      <c r="BH49" s="91" t="s">
        <v>134</v>
      </c>
      <c r="BI49" s="91" t="s">
        <v>134</v>
      </c>
      <c r="BJ49" s="91" t="s">
        <v>134</v>
      </c>
      <c r="BK49" s="91" t="s">
        <v>134</v>
      </c>
      <c r="BL49" s="91" t="s">
        <v>135</v>
      </c>
      <c r="BM49" s="91" t="s">
        <v>135</v>
      </c>
      <c r="BN49" s="91" t="s">
        <v>135</v>
      </c>
      <c r="BO49" s="91" t="s">
        <v>135</v>
      </c>
      <c r="BP49" s="91" t="s">
        <v>136</v>
      </c>
      <c r="BQ49" s="91" t="s">
        <v>136</v>
      </c>
      <c r="BR49" s="91" t="s">
        <v>136</v>
      </c>
      <c r="BS49" s="91" t="s">
        <v>136</v>
      </c>
      <c r="BT49" s="91" t="s">
        <v>137</v>
      </c>
      <c r="BU49" s="91" t="s">
        <v>137</v>
      </c>
      <c r="BV49" s="91" t="s">
        <v>137</v>
      </c>
      <c r="BW49" s="91" t="s">
        <v>137</v>
      </c>
      <c r="BX49" s="91" t="s">
        <v>138</v>
      </c>
      <c r="BY49" s="91" t="s">
        <v>138</v>
      </c>
      <c r="BZ49" s="91" t="s">
        <v>138</v>
      </c>
      <c r="CA49" s="91" t="s">
        <v>138</v>
      </c>
      <c r="CB49" s="91" t="s">
        <v>139</v>
      </c>
      <c r="CC49" s="91" t="s">
        <v>139</v>
      </c>
      <c r="CD49" s="91" t="s">
        <v>139</v>
      </c>
      <c r="CE49" s="91" t="s">
        <v>139</v>
      </c>
      <c r="CF49" s="91" t="s">
        <v>140</v>
      </c>
      <c r="CG49" s="91" t="s">
        <v>140</v>
      </c>
      <c r="CH49" s="91" t="s">
        <v>140</v>
      </c>
      <c r="CI49" s="91" t="s">
        <v>140</v>
      </c>
      <c r="CJ49" s="91" t="s">
        <v>141</v>
      </c>
      <c r="CK49" s="91" t="s">
        <v>141</v>
      </c>
      <c r="CL49" s="91" t="s">
        <v>141</v>
      </c>
      <c r="CM49" s="91" t="s">
        <v>141</v>
      </c>
      <c r="CN49" s="91" t="s">
        <v>142</v>
      </c>
      <c r="CO49" s="91" t="s">
        <v>142</v>
      </c>
      <c r="CP49" s="91" t="s">
        <v>142</v>
      </c>
      <c r="CQ49" s="91" t="s">
        <v>142</v>
      </c>
      <c r="CR49" s="91" t="s">
        <v>143</v>
      </c>
      <c r="CS49" s="91" t="s">
        <v>143</v>
      </c>
      <c r="CT49" s="91" t="s">
        <v>143</v>
      </c>
      <c r="CU49" s="91" t="s">
        <v>143</v>
      </c>
      <c r="CV49" s="91" t="s">
        <v>144</v>
      </c>
      <c r="CW49" s="91" t="s">
        <v>144</v>
      </c>
      <c r="CX49" s="91" t="s">
        <v>144</v>
      </c>
      <c r="CY49" s="91" t="s">
        <v>144</v>
      </c>
      <c r="CZ49" s="91" t="s">
        <v>145</v>
      </c>
      <c r="DA49" s="91" t="s">
        <v>145</v>
      </c>
      <c r="DB49" s="91" t="s">
        <v>145</v>
      </c>
      <c r="DC49" s="91" t="s">
        <v>145</v>
      </c>
      <c r="DD49" s="91" t="s">
        <v>146</v>
      </c>
      <c r="DE49" s="91" t="s">
        <v>146</v>
      </c>
      <c r="DF49" s="91" t="s">
        <v>146</v>
      </c>
      <c r="DG49" s="91" t="s">
        <v>146</v>
      </c>
      <c r="DH49" s="91" t="s">
        <v>147</v>
      </c>
      <c r="DI49" s="91" t="s">
        <v>147</v>
      </c>
      <c r="DJ49" s="91" t="s">
        <v>147</v>
      </c>
      <c r="DK49" s="91" t="s">
        <v>147</v>
      </c>
      <c r="DL49" s="91" t="s">
        <v>148</v>
      </c>
      <c r="DM49" s="91" t="s">
        <v>148</v>
      </c>
      <c r="DN49" s="91" t="s">
        <v>148</v>
      </c>
      <c r="DO49" s="91" t="s">
        <v>148</v>
      </c>
      <c r="DP49" s="91" t="s">
        <v>149</v>
      </c>
      <c r="DQ49" s="91" t="s">
        <v>149</v>
      </c>
      <c r="DR49" s="91" t="s">
        <v>149</v>
      </c>
      <c r="DS49" s="91" t="s">
        <v>149</v>
      </c>
      <c r="DT49" s="91" t="s">
        <v>150</v>
      </c>
      <c r="DU49" s="91" t="s">
        <v>150</v>
      </c>
      <c r="DV49" s="91" t="s">
        <v>150</v>
      </c>
      <c r="DW49" s="91" t="s">
        <v>150</v>
      </c>
      <c r="DX49" s="91" t="s">
        <v>151</v>
      </c>
      <c r="DY49" s="91" t="s">
        <v>151</v>
      </c>
      <c r="DZ49" s="91" t="s">
        <v>151</v>
      </c>
      <c r="EA49" s="91" t="s">
        <v>151</v>
      </c>
      <c r="EB49" s="91" t="s">
        <v>152</v>
      </c>
      <c r="EC49" s="91" t="s">
        <v>152</v>
      </c>
      <c r="ED49" s="91" t="s">
        <v>152</v>
      </c>
      <c r="EE49" s="91" t="s">
        <v>152</v>
      </c>
      <c r="EF49" s="91" t="s">
        <v>153</v>
      </c>
      <c r="EG49" s="91" t="s">
        <v>153</v>
      </c>
      <c r="EH49" s="91" t="s">
        <v>153</v>
      </c>
      <c r="EI49" s="91" t="s">
        <v>153</v>
      </c>
      <c r="EJ49" s="91" t="s">
        <v>154</v>
      </c>
      <c r="EK49" s="91" t="s">
        <v>154</v>
      </c>
      <c r="EL49" s="91" t="s">
        <v>154</v>
      </c>
      <c r="EM49" s="91" t="s">
        <v>154</v>
      </c>
      <c r="EN49" s="91" t="s">
        <v>155</v>
      </c>
      <c r="EO49" s="91" t="s">
        <v>155</v>
      </c>
      <c r="EP49" s="91" t="s">
        <v>155</v>
      </c>
      <c r="EQ49" s="91" t="s">
        <v>155</v>
      </c>
      <c r="ER49" s="91" t="s">
        <v>156</v>
      </c>
      <c r="ES49" s="91" t="s">
        <v>156</v>
      </c>
      <c r="ET49" s="91" t="s">
        <v>156</v>
      </c>
      <c r="EU49" s="91" t="s">
        <v>156</v>
      </c>
      <c r="EV49" s="91" t="s">
        <v>157</v>
      </c>
      <c r="EW49" s="91" t="s">
        <v>157</v>
      </c>
      <c r="EX49" s="91" t="s">
        <v>157</v>
      </c>
      <c r="EY49" s="91" t="s">
        <v>157</v>
      </c>
      <c r="EZ49" s="91" t="s">
        <v>158</v>
      </c>
      <c r="FA49" s="91" t="s">
        <v>158</v>
      </c>
      <c r="FB49" s="91" t="s">
        <v>158</v>
      </c>
      <c r="FC49" s="91" t="s">
        <v>158</v>
      </c>
      <c r="FD49" s="91" t="s">
        <v>159</v>
      </c>
      <c r="FE49" s="91" t="s">
        <v>159</v>
      </c>
      <c r="FF49" s="91" t="s">
        <v>159</v>
      </c>
      <c r="FG49" s="91" t="s">
        <v>159</v>
      </c>
      <c r="FH49" s="91" t="s">
        <v>160</v>
      </c>
      <c r="FI49" s="91" t="s">
        <v>160</v>
      </c>
      <c r="FJ49" s="91" t="s">
        <v>160</v>
      </c>
      <c r="FK49" s="91" t="s">
        <v>160</v>
      </c>
      <c r="FL49" s="91" t="s">
        <v>161</v>
      </c>
      <c r="FM49" s="91" t="s">
        <v>161</v>
      </c>
      <c r="FN49" s="91" t="s">
        <v>161</v>
      </c>
      <c r="FO49" s="91" t="s">
        <v>161</v>
      </c>
      <c r="FP49" s="91" t="s">
        <v>162</v>
      </c>
      <c r="FQ49" s="91" t="s">
        <v>162</v>
      </c>
      <c r="FR49" s="91" t="s">
        <v>162</v>
      </c>
      <c r="FS49" s="91" t="s">
        <v>162</v>
      </c>
      <c r="FT49" s="91" t="s">
        <v>163</v>
      </c>
      <c r="FU49" s="91" t="s">
        <v>163</v>
      </c>
      <c r="FV49" s="91" t="s">
        <v>163</v>
      </c>
      <c r="FW49" s="91" t="s">
        <v>163</v>
      </c>
      <c r="FX49" s="91" t="s">
        <v>164</v>
      </c>
      <c r="FY49" s="91" t="s">
        <v>164</v>
      </c>
      <c r="FZ49" s="91" t="s">
        <v>164</v>
      </c>
      <c r="GA49" s="91" t="s">
        <v>164</v>
      </c>
      <c r="GB49" s="91" t="s">
        <v>165</v>
      </c>
      <c r="GC49" s="91" t="s">
        <v>165</v>
      </c>
      <c r="GD49" s="91" t="s">
        <v>165</v>
      </c>
      <c r="GE49" s="91" t="s">
        <v>165</v>
      </c>
      <c r="GF49" s="87"/>
      <c r="GG49" s="87"/>
      <c r="GH49" s="87"/>
      <c r="GI49" s="87"/>
      <c r="GJ49" s="87"/>
      <c r="GK49" s="87"/>
      <c r="GL49" s="87"/>
      <c r="GM49" s="87"/>
      <c r="GN49" s="9"/>
    </row>
    <row r="50" spans="1:196" ht="24" customHeight="1">
      <c r="A50" s="9"/>
      <c r="B50" s="49"/>
      <c r="C50" s="9"/>
      <c r="D50" s="85"/>
      <c r="E50" s="90"/>
      <c r="F50" s="443" t="s">
        <v>58</v>
      </c>
      <c r="G50" s="443" t="s">
        <v>166</v>
      </c>
      <c r="H50" s="443"/>
      <c r="I50" s="443"/>
      <c r="J50" s="122" t="s">
        <v>167</v>
      </c>
      <c r="K50" s="446"/>
      <c r="L50" s="446"/>
      <c r="M50" s="446"/>
      <c r="N50" s="446"/>
      <c r="O50" s="122"/>
      <c r="P50" s="444" t="s">
        <v>168</v>
      </c>
      <c r="Q50" s="444"/>
      <c r="R50" s="444"/>
      <c r="S50" s="444"/>
      <c r="T50" s="444" t="s">
        <v>168</v>
      </c>
      <c r="U50" s="444"/>
      <c r="V50" s="444"/>
      <c r="W50" s="444"/>
      <c r="X50" s="444" t="s">
        <v>168</v>
      </c>
      <c r="Y50" s="444"/>
      <c r="Z50" s="444"/>
      <c r="AA50" s="444"/>
      <c r="AB50" s="444" t="s">
        <v>168</v>
      </c>
      <c r="AC50" s="444"/>
      <c r="AD50" s="444"/>
      <c r="AE50" s="444"/>
      <c r="AF50" s="445" t="s">
        <v>169</v>
      </c>
      <c r="AG50" s="445"/>
      <c r="AH50" s="445"/>
      <c r="AI50" s="445"/>
      <c r="AJ50" s="445" t="s">
        <v>170</v>
      </c>
      <c r="AK50" s="445"/>
      <c r="AL50" s="445"/>
      <c r="AM50" s="445"/>
      <c r="AN50" s="445" t="s">
        <v>171</v>
      </c>
      <c r="AO50" s="445"/>
      <c r="AP50" s="445"/>
      <c r="AQ50" s="445"/>
      <c r="AR50" s="445" t="s">
        <v>172</v>
      </c>
      <c r="AS50" s="445"/>
      <c r="AT50" s="445"/>
      <c r="AU50" s="445"/>
      <c r="AV50" s="449" t="s">
        <v>173</v>
      </c>
      <c r="AW50" s="449"/>
      <c r="AX50" s="449"/>
      <c r="AY50" s="449"/>
      <c r="AZ50" s="450" t="s">
        <v>174</v>
      </c>
      <c r="BA50" s="450"/>
      <c r="BB50" s="450"/>
      <c r="BC50" s="450"/>
      <c r="BD50" s="447" t="s">
        <v>175</v>
      </c>
      <c r="BE50" s="447"/>
      <c r="BF50" s="447"/>
      <c r="BG50" s="447"/>
      <c r="BH50" s="447" t="s">
        <v>175</v>
      </c>
      <c r="BI50" s="447"/>
      <c r="BJ50" s="447"/>
      <c r="BK50" s="447"/>
      <c r="BL50" s="447" t="s">
        <v>175</v>
      </c>
      <c r="BM50" s="447"/>
      <c r="BN50" s="447"/>
      <c r="BO50" s="447"/>
      <c r="BP50" s="447" t="s">
        <v>175</v>
      </c>
      <c r="BQ50" s="447"/>
      <c r="BR50" s="447"/>
      <c r="BS50" s="447"/>
      <c r="BT50" s="447" t="s">
        <v>175</v>
      </c>
      <c r="BU50" s="447"/>
      <c r="BV50" s="447"/>
      <c r="BW50" s="447"/>
      <c r="BX50" s="448" t="s">
        <v>176</v>
      </c>
      <c r="BY50" s="448"/>
      <c r="BZ50" s="448"/>
      <c r="CA50" s="448"/>
      <c r="CB50" s="448" t="s">
        <v>176</v>
      </c>
      <c r="CC50" s="448"/>
      <c r="CD50" s="448"/>
      <c r="CE50" s="448"/>
      <c r="CF50" s="448" t="s">
        <v>176</v>
      </c>
      <c r="CG50" s="448"/>
      <c r="CH50" s="448"/>
      <c r="CI50" s="448"/>
      <c r="CJ50" s="448" t="s">
        <v>176</v>
      </c>
      <c r="CK50" s="448"/>
      <c r="CL50" s="448"/>
      <c r="CM50" s="448"/>
      <c r="CN50" s="448" t="s">
        <v>176</v>
      </c>
      <c r="CO50" s="448"/>
      <c r="CP50" s="448"/>
      <c r="CQ50" s="448"/>
      <c r="CR50" s="448" t="s">
        <v>176</v>
      </c>
      <c r="CS50" s="448"/>
      <c r="CT50" s="448"/>
      <c r="CU50" s="448"/>
      <c r="CV50" s="448" t="s">
        <v>176</v>
      </c>
      <c r="CW50" s="448"/>
      <c r="CX50" s="448"/>
      <c r="CY50" s="448"/>
      <c r="CZ50" s="454" t="s">
        <v>177</v>
      </c>
      <c r="DA50" s="454"/>
      <c r="DB50" s="454"/>
      <c r="DC50" s="454"/>
      <c r="DD50" s="453" t="s">
        <v>178</v>
      </c>
      <c r="DE50" s="453"/>
      <c r="DF50" s="453"/>
      <c r="DG50" s="453"/>
      <c r="DH50" s="453" t="s">
        <v>178</v>
      </c>
      <c r="DI50" s="453"/>
      <c r="DJ50" s="453"/>
      <c r="DK50" s="453"/>
      <c r="DL50" s="453" t="s">
        <v>178</v>
      </c>
      <c r="DM50" s="453"/>
      <c r="DN50" s="453"/>
      <c r="DO50" s="453"/>
      <c r="DP50" s="453" t="s">
        <v>178</v>
      </c>
      <c r="DQ50" s="453"/>
      <c r="DR50" s="453"/>
      <c r="DS50" s="453"/>
      <c r="DT50" s="453" t="s">
        <v>178</v>
      </c>
      <c r="DU50" s="453"/>
      <c r="DV50" s="453"/>
      <c r="DW50" s="453"/>
      <c r="DX50" s="453" t="s">
        <v>178</v>
      </c>
      <c r="DY50" s="453"/>
      <c r="DZ50" s="453"/>
      <c r="EA50" s="453"/>
      <c r="EB50" s="453" t="s">
        <v>178</v>
      </c>
      <c r="EC50" s="453"/>
      <c r="ED50" s="453"/>
      <c r="EE50" s="453"/>
      <c r="EF50" s="453" t="s">
        <v>178</v>
      </c>
      <c r="EG50" s="453"/>
      <c r="EH50" s="453"/>
      <c r="EI50" s="453"/>
      <c r="EJ50" s="453" t="s">
        <v>178</v>
      </c>
      <c r="EK50" s="453"/>
      <c r="EL50" s="453"/>
      <c r="EM50" s="453"/>
      <c r="EN50" s="453" t="s">
        <v>178</v>
      </c>
      <c r="EO50" s="453"/>
      <c r="EP50" s="453"/>
      <c r="EQ50" s="453"/>
      <c r="ER50" s="459" t="s">
        <v>179</v>
      </c>
      <c r="ES50" s="459"/>
      <c r="ET50" s="459"/>
      <c r="EU50" s="459"/>
      <c r="EV50" s="459" t="s">
        <v>179</v>
      </c>
      <c r="EW50" s="459"/>
      <c r="EX50" s="459"/>
      <c r="EY50" s="459"/>
      <c r="EZ50" s="460" t="s">
        <v>178</v>
      </c>
      <c r="FA50" s="460"/>
      <c r="FB50" s="460"/>
      <c r="FC50" s="460"/>
      <c r="FD50" s="451" t="s">
        <v>180</v>
      </c>
      <c r="FE50" s="451"/>
      <c r="FF50" s="451"/>
      <c r="FG50" s="451"/>
      <c r="FH50" s="452" t="s">
        <v>181</v>
      </c>
      <c r="FI50" s="452"/>
      <c r="FJ50" s="452"/>
      <c r="FK50" s="452"/>
      <c r="FL50" s="455" t="s">
        <v>182</v>
      </c>
      <c r="FM50" s="455"/>
      <c r="FN50" s="455"/>
      <c r="FO50" s="455"/>
      <c r="FP50" s="456" t="s">
        <v>183</v>
      </c>
      <c r="FQ50" s="456"/>
      <c r="FR50" s="456"/>
      <c r="FS50" s="456"/>
      <c r="FT50" s="457" t="s">
        <v>184</v>
      </c>
      <c r="FU50" s="457"/>
      <c r="FV50" s="457"/>
      <c r="FW50" s="457"/>
      <c r="FX50" s="449" t="s">
        <v>185</v>
      </c>
      <c r="FY50" s="449"/>
      <c r="FZ50" s="449"/>
      <c r="GA50" s="449"/>
      <c r="GB50" s="458" t="s">
        <v>186</v>
      </c>
      <c r="GC50" s="458"/>
      <c r="GD50" s="458"/>
      <c r="GE50" s="458"/>
      <c r="GF50" s="119"/>
      <c r="GG50" s="119"/>
      <c r="GH50" s="446" t="s">
        <v>187</v>
      </c>
      <c r="GI50" s="446" t="s">
        <v>188</v>
      </c>
      <c r="GJ50" s="446" t="s">
        <v>189</v>
      </c>
      <c r="GK50" s="446" t="s">
        <v>190</v>
      </c>
      <c r="GL50" s="119"/>
      <c r="GM50" s="119"/>
      <c r="GN50" s="32"/>
    </row>
    <row r="51" spans="1:196" ht="23.25" customHeight="1">
      <c r="A51" s="9"/>
      <c r="B51" s="49"/>
      <c r="C51" s="9"/>
      <c r="D51" s="85"/>
      <c r="E51" s="90"/>
      <c r="F51" s="443"/>
      <c r="G51" s="443"/>
      <c r="H51" s="443"/>
      <c r="I51" s="443"/>
      <c r="J51" s="122" t="s">
        <v>191</v>
      </c>
      <c r="K51" s="446"/>
      <c r="L51" s="446"/>
      <c r="M51" s="446"/>
      <c r="N51" s="446"/>
      <c r="O51" s="122"/>
      <c r="P51" s="443" t="s">
        <v>192</v>
      </c>
      <c r="Q51" s="443"/>
      <c r="R51" s="443"/>
      <c r="S51" s="443"/>
      <c r="T51" s="443" t="s">
        <v>193</v>
      </c>
      <c r="U51" s="443"/>
      <c r="V51" s="443"/>
      <c r="W51" s="443"/>
      <c r="X51" s="443" t="s">
        <v>194</v>
      </c>
      <c r="Y51" s="443"/>
      <c r="Z51" s="443"/>
      <c r="AA51" s="443"/>
      <c r="AB51" s="443" t="s">
        <v>195</v>
      </c>
      <c r="AC51" s="443"/>
      <c r="AD51" s="443"/>
      <c r="AE51" s="443"/>
      <c r="AF51" s="443"/>
      <c r="AG51" s="443"/>
      <c r="AH51" s="443"/>
      <c r="AI51" s="443"/>
      <c r="AJ51" s="443"/>
      <c r="AK51" s="443"/>
      <c r="AL51" s="443"/>
      <c r="AM51" s="443"/>
      <c r="AN51" s="443"/>
      <c r="AO51" s="443"/>
      <c r="AP51" s="443"/>
      <c r="AQ51" s="443"/>
      <c r="AR51" s="443"/>
      <c r="AS51" s="443"/>
      <c r="AT51" s="443"/>
      <c r="AU51" s="443"/>
      <c r="AV51" s="443"/>
      <c r="AW51" s="443"/>
      <c r="AX51" s="443"/>
      <c r="AY51" s="443"/>
      <c r="AZ51" s="443"/>
      <c r="BA51" s="443"/>
      <c r="BB51" s="443"/>
      <c r="BC51" s="443"/>
      <c r="BD51" s="443" t="s">
        <v>192</v>
      </c>
      <c r="BE51" s="443"/>
      <c r="BF51" s="443"/>
      <c r="BG51" s="443"/>
      <c r="BH51" s="443" t="s">
        <v>196</v>
      </c>
      <c r="BI51" s="443"/>
      <c r="BJ51" s="443"/>
      <c r="BK51" s="443"/>
      <c r="BL51" s="443" t="s">
        <v>197</v>
      </c>
      <c r="BM51" s="443"/>
      <c r="BN51" s="443"/>
      <c r="BO51" s="443"/>
      <c r="BP51" s="443" t="s">
        <v>198</v>
      </c>
      <c r="BQ51" s="443"/>
      <c r="BR51" s="443"/>
      <c r="BS51" s="443"/>
      <c r="BT51" s="443" t="s">
        <v>199</v>
      </c>
      <c r="BU51" s="443"/>
      <c r="BV51" s="443"/>
      <c r="BW51" s="443"/>
      <c r="BX51" s="443" t="s">
        <v>192</v>
      </c>
      <c r="BY51" s="443"/>
      <c r="BZ51" s="443"/>
      <c r="CA51" s="443"/>
      <c r="CB51" s="443" t="s">
        <v>200</v>
      </c>
      <c r="CC51" s="443"/>
      <c r="CD51" s="443"/>
      <c r="CE51" s="443"/>
      <c r="CF51" s="443" t="s">
        <v>201</v>
      </c>
      <c r="CG51" s="443"/>
      <c r="CH51" s="443"/>
      <c r="CI51" s="443"/>
      <c r="CJ51" s="443" t="s">
        <v>202</v>
      </c>
      <c r="CK51" s="443"/>
      <c r="CL51" s="443"/>
      <c r="CM51" s="443"/>
      <c r="CN51" s="443" t="s">
        <v>203</v>
      </c>
      <c r="CO51" s="443"/>
      <c r="CP51" s="443"/>
      <c r="CQ51" s="443"/>
      <c r="CR51" s="443" t="s">
        <v>204</v>
      </c>
      <c r="CS51" s="443"/>
      <c r="CT51" s="443"/>
      <c r="CU51" s="443"/>
      <c r="CV51" s="443" t="s">
        <v>205</v>
      </c>
      <c r="CW51" s="443"/>
      <c r="CX51" s="443"/>
      <c r="CY51" s="443"/>
      <c r="CZ51" s="443"/>
      <c r="DA51" s="443"/>
      <c r="DB51" s="443"/>
      <c r="DC51" s="443"/>
      <c r="DD51" s="443" t="s">
        <v>192</v>
      </c>
      <c r="DE51" s="443"/>
      <c r="DF51" s="443"/>
      <c r="DG51" s="443"/>
      <c r="DH51" s="443" t="s">
        <v>206</v>
      </c>
      <c r="DI51" s="443"/>
      <c r="DJ51" s="443"/>
      <c r="DK51" s="443"/>
      <c r="DL51" s="443" t="s">
        <v>207</v>
      </c>
      <c r="DM51" s="443"/>
      <c r="DN51" s="443"/>
      <c r="DO51" s="443"/>
      <c r="DP51" s="443" t="s">
        <v>208</v>
      </c>
      <c r="DQ51" s="443"/>
      <c r="DR51" s="443"/>
      <c r="DS51" s="443"/>
      <c r="DT51" s="443" t="s">
        <v>209</v>
      </c>
      <c r="DU51" s="443"/>
      <c r="DV51" s="443"/>
      <c r="DW51" s="443"/>
      <c r="DX51" s="443" t="s">
        <v>210</v>
      </c>
      <c r="DY51" s="443"/>
      <c r="DZ51" s="443"/>
      <c r="EA51" s="443"/>
      <c r="EB51" s="443" t="s">
        <v>211</v>
      </c>
      <c r="EC51" s="443"/>
      <c r="ED51" s="443"/>
      <c r="EE51" s="443"/>
      <c r="EF51" s="443" t="s">
        <v>212</v>
      </c>
      <c r="EG51" s="443"/>
      <c r="EH51" s="443"/>
      <c r="EI51" s="443"/>
      <c r="EJ51" s="443" t="s">
        <v>213</v>
      </c>
      <c r="EK51" s="443"/>
      <c r="EL51" s="443"/>
      <c r="EM51" s="443"/>
      <c r="EN51" s="443" t="s">
        <v>214</v>
      </c>
      <c r="EO51" s="443"/>
      <c r="EP51" s="443"/>
      <c r="EQ51" s="443"/>
      <c r="ER51" s="443" t="s">
        <v>215</v>
      </c>
      <c r="ES51" s="443"/>
      <c r="ET51" s="443"/>
      <c r="EU51" s="443"/>
      <c r="EV51" s="443" t="s">
        <v>216</v>
      </c>
      <c r="EW51" s="443"/>
      <c r="EX51" s="443"/>
      <c r="EY51" s="443"/>
      <c r="EZ51" s="443" t="s">
        <v>217</v>
      </c>
      <c r="FA51" s="443"/>
      <c r="FB51" s="443"/>
      <c r="FC51" s="443"/>
      <c r="FD51" s="443"/>
      <c r="FE51" s="443"/>
      <c r="FF51" s="443"/>
      <c r="FG51" s="443"/>
      <c r="FH51" s="443"/>
      <c r="FI51" s="443"/>
      <c r="FJ51" s="443"/>
      <c r="FK51" s="443"/>
      <c r="FL51" s="443"/>
      <c r="FM51" s="443"/>
      <c r="FN51" s="443"/>
      <c r="FO51" s="443"/>
      <c r="FP51" s="443"/>
      <c r="FQ51" s="443"/>
      <c r="FR51" s="443"/>
      <c r="FS51" s="443"/>
      <c r="FT51" s="443"/>
      <c r="FU51" s="443"/>
      <c r="FV51" s="443"/>
      <c r="FW51" s="443"/>
      <c r="FX51" s="443"/>
      <c r="FY51" s="443"/>
      <c r="FZ51" s="443"/>
      <c r="GA51" s="443"/>
      <c r="GB51" s="443"/>
      <c r="GC51" s="443"/>
      <c r="GD51" s="443"/>
      <c r="GE51" s="443"/>
      <c r="GF51" s="119"/>
      <c r="GG51" s="119"/>
      <c r="GH51" s="446"/>
      <c r="GI51" s="446"/>
      <c r="GJ51" s="446"/>
      <c r="GK51" s="446"/>
      <c r="GL51" s="119"/>
      <c r="GM51" s="119"/>
      <c r="GN51" s="32"/>
    </row>
    <row r="52" spans="1:196" ht="12" customHeight="1">
      <c r="A52" s="9"/>
      <c r="B52" s="49"/>
      <c r="C52" s="9"/>
      <c r="D52" s="85"/>
      <c r="E52" s="90"/>
      <c r="F52" s="443"/>
      <c r="G52" s="443"/>
      <c r="H52" s="443"/>
      <c r="I52" s="443"/>
      <c r="J52" s="122" t="s">
        <v>218</v>
      </c>
      <c r="K52" s="446"/>
      <c r="L52" s="446"/>
      <c r="M52" s="446"/>
      <c r="N52" s="446"/>
      <c r="O52" s="122"/>
      <c r="P52" s="443" t="s">
        <v>219</v>
      </c>
      <c r="Q52" s="443"/>
      <c r="R52" s="443"/>
      <c r="S52" s="443"/>
      <c r="T52" s="443" t="s">
        <v>219</v>
      </c>
      <c r="U52" s="443"/>
      <c r="V52" s="443"/>
      <c r="W52" s="443"/>
      <c r="X52" s="443" t="s">
        <v>219</v>
      </c>
      <c r="Y52" s="443"/>
      <c r="Z52" s="443"/>
      <c r="AA52" s="443"/>
      <c r="AB52" s="443" t="s">
        <v>219</v>
      </c>
      <c r="AC52" s="443"/>
      <c r="AD52" s="443"/>
      <c r="AE52" s="443"/>
      <c r="AF52" s="443" t="s">
        <v>219</v>
      </c>
      <c r="AG52" s="443"/>
      <c r="AH52" s="443"/>
      <c r="AI52" s="443"/>
      <c r="AJ52" s="443" t="s">
        <v>219</v>
      </c>
      <c r="AK52" s="443"/>
      <c r="AL52" s="443"/>
      <c r="AM52" s="443"/>
      <c r="AN52" s="443" t="s">
        <v>219</v>
      </c>
      <c r="AO52" s="443"/>
      <c r="AP52" s="443"/>
      <c r="AQ52" s="443"/>
      <c r="AR52" s="443" t="s">
        <v>219</v>
      </c>
      <c r="AS52" s="443"/>
      <c r="AT52" s="443"/>
      <c r="AU52" s="443"/>
      <c r="AV52" s="443" t="s">
        <v>220</v>
      </c>
      <c r="AW52" s="443"/>
      <c r="AX52" s="443"/>
      <c r="AY52" s="443"/>
      <c r="AZ52" s="443" t="s">
        <v>220</v>
      </c>
      <c r="BA52" s="443"/>
      <c r="BB52" s="443"/>
      <c r="BC52" s="443"/>
      <c r="BD52" s="443" t="s">
        <v>220</v>
      </c>
      <c r="BE52" s="443"/>
      <c r="BF52" s="443"/>
      <c r="BG52" s="443"/>
      <c r="BH52" s="443" t="s">
        <v>220</v>
      </c>
      <c r="BI52" s="443"/>
      <c r="BJ52" s="443"/>
      <c r="BK52" s="443"/>
      <c r="BL52" s="443" t="s">
        <v>220</v>
      </c>
      <c r="BM52" s="443"/>
      <c r="BN52" s="443"/>
      <c r="BO52" s="443"/>
      <c r="BP52" s="443" t="s">
        <v>220</v>
      </c>
      <c r="BQ52" s="443"/>
      <c r="BR52" s="443"/>
      <c r="BS52" s="443"/>
      <c r="BT52" s="443" t="s">
        <v>220</v>
      </c>
      <c r="BU52" s="443"/>
      <c r="BV52" s="443"/>
      <c r="BW52" s="443"/>
      <c r="BX52" s="443" t="s">
        <v>220</v>
      </c>
      <c r="BY52" s="443"/>
      <c r="BZ52" s="443"/>
      <c r="CA52" s="443"/>
      <c r="CB52" s="443" t="s">
        <v>220</v>
      </c>
      <c r="CC52" s="443"/>
      <c r="CD52" s="443"/>
      <c r="CE52" s="443"/>
      <c r="CF52" s="443" t="s">
        <v>220</v>
      </c>
      <c r="CG52" s="443"/>
      <c r="CH52" s="443"/>
      <c r="CI52" s="443"/>
      <c r="CJ52" s="443" t="s">
        <v>220</v>
      </c>
      <c r="CK52" s="443"/>
      <c r="CL52" s="443"/>
      <c r="CM52" s="443"/>
      <c r="CN52" s="443" t="s">
        <v>220</v>
      </c>
      <c r="CO52" s="443"/>
      <c r="CP52" s="443"/>
      <c r="CQ52" s="443"/>
      <c r="CR52" s="443" t="s">
        <v>220</v>
      </c>
      <c r="CS52" s="443"/>
      <c r="CT52" s="443"/>
      <c r="CU52" s="443"/>
      <c r="CV52" s="443" t="s">
        <v>220</v>
      </c>
      <c r="CW52" s="443"/>
      <c r="CX52" s="443"/>
      <c r="CY52" s="443"/>
      <c r="CZ52" s="443" t="s">
        <v>220</v>
      </c>
      <c r="DA52" s="443"/>
      <c r="DB52" s="443"/>
      <c r="DC52" s="443"/>
      <c r="DD52" s="443" t="s">
        <v>220</v>
      </c>
      <c r="DE52" s="443"/>
      <c r="DF52" s="443"/>
      <c r="DG52" s="443"/>
      <c r="DH52" s="443" t="s">
        <v>220</v>
      </c>
      <c r="DI52" s="443"/>
      <c r="DJ52" s="443"/>
      <c r="DK52" s="443"/>
      <c r="DL52" s="443" t="s">
        <v>220</v>
      </c>
      <c r="DM52" s="443"/>
      <c r="DN52" s="443"/>
      <c r="DO52" s="443"/>
      <c r="DP52" s="443" t="s">
        <v>220</v>
      </c>
      <c r="DQ52" s="443"/>
      <c r="DR52" s="443"/>
      <c r="DS52" s="443"/>
      <c r="DT52" s="443" t="s">
        <v>220</v>
      </c>
      <c r="DU52" s="443"/>
      <c r="DV52" s="443"/>
      <c r="DW52" s="443"/>
      <c r="DX52" s="443" t="s">
        <v>220</v>
      </c>
      <c r="DY52" s="443"/>
      <c r="DZ52" s="443"/>
      <c r="EA52" s="443"/>
      <c r="EB52" s="443" t="s">
        <v>220</v>
      </c>
      <c r="EC52" s="443"/>
      <c r="ED52" s="443"/>
      <c r="EE52" s="443"/>
      <c r="EF52" s="443" t="s">
        <v>220</v>
      </c>
      <c r="EG52" s="443"/>
      <c r="EH52" s="443"/>
      <c r="EI52" s="443"/>
      <c r="EJ52" s="443" t="s">
        <v>220</v>
      </c>
      <c r="EK52" s="443"/>
      <c r="EL52" s="443"/>
      <c r="EM52" s="443"/>
      <c r="EN52" s="443" t="s">
        <v>220</v>
      </c>
      <c r="EO52" s="443"/>
      <c r="EP52" s="443"/>
      <c r="EQ52" s="443"/>
      <c r="ER52" s="443" t="s">
        <v>221</v>
      </c>
      <c r="ES52" s="443"/>
      <c r="ET52" s="443"/>
      <c r="EU52" s="443"/>
      <c r="EV52" s="443" t="s">
        <v>222</v>
      </c>
      <c r="EW52" s="443"/>
      <c r="EX52" s="443"/>
      <c r="EY52" s="443"/>
      <c r="EZ52" s="443" t="s">
        <v>220</v>
      </c>
      <c r="FA52" s="443"/>
      <c r="FB52" s="443"/>
      <c r="FC52" s="443"/>
      <c r="FD52" s="443" t="s">
        <v>220</v>
      </c>
      <c r="FE52" s="443"/>
      <c r="FF52" s="443"/>
      <c r="FG52" s="443"/>
      <c r="FH52" s="443" t="s">
        <v>220</v>
      </c>
      <c r="FI52" s="443"/>
      <c r="FJ52" s="443"/>
      <c r="FK52" s="443"/>
      <c r="FL52" s="443" t="s">
        <v>220</v>
      </c>
      <c r="FM52" s="443"/>
      <c r="FN52" s="443"/>
      <c r="FO52" s="443"/>
      <c r="FP52" s="443" t="s">
        <v>220</v>
      </c>
      <c r="FQ52" s="443"/>
      <c r="FR52" s="443"/>
      <c r="FS52" s="443"/>
      <c r="FT52" s="443" t="s">
        <v>220</v>
      </c>
      <c r="FU52" s="443"/>
      <c r="FV52" s="443"/>
      <c r="FW52" s="443"/>
      <c r="FX52" s="443" t="s">
        <v>220</v>
      </c>
      <c r="FY52" s="443"/>
      <c r="FZ52" s="443"/>
      <c r="GA52" s="443"/>
      <c r="GB52" s="443" t="s">
        <v>220</v>
      </c>
      <c r="GC52" s="443"/>
      <c r="GD52" s="443"/>
      <c r="GE52" s="443"/>
      <c r="GF52" s="119"/>
      <c r="GG52" s="119"/>
      <c r="GH52" s="446"/>
      <c r="GI52" s="446"/>
      <c r="GJ52" s="446"/>
      <c r="GK52" s="446"/>
      <c r="GL52" s="119"/>
      <c r="GM52" s="119"/>
      <c r="GN52" s="32"/>
    </row>
    <row r="53" spans="1:196" ht="12.75" customHeight="1">
      <c r="A53" s="9"/>
      <c r="B53" s="49"/>
      <c r="C53" s="9"/>
      <c r="D53" s="85"/>
      <c r="E53" s="90"/>
      <c r="F53" s="443"/>
      <c r="G53" s="443"/>
      <c r="H53" s="443"/>
      <c r="I53" s="443"/>
      <c r="J53" s="122" t="s">
        <v>223</v>
      </c>
      <c r="K53" s="446"/>
      <c r="L53" s="446"/>
      <c r="M53" s="446"/>
      <c r="N53" s="446"/>
      <c r="O53" s="122"/>
      <c r="P53" s="123" t="s">
        <v>224</v>
      </c>
      <c r="Q53" s="123" t="s">
        <v>225</v>
      </c>
      <c r="R53" s="123" t="s">
        <v>226</v>
      </c>
      <c r="S53" s="123" t="s">
        <v>227</v>
      </c>
      <c r="T53" s="123" t="s">
        <v>224</v>
      </c>
      <c r="U53" s="123" t="s">
        <v>225</v>
      </c>
      <c r="V53" s="123" t="s">
        <v>226</v>
      </c>
      <c r="W53" s="123" t="s">
        <v>227</v>
      </c>
      <c r="X53" s="123" t="s">
        <v>224</v>
      </c>
      <c r="Y53" s="123" t="s">
        <v>225</v>
      </c>
      <c r="Z53" s="123" t="s">
        <v>226</v>
      </c>
      <c r="AA53" s="123" t="s">
        <v>227</v>
      </c>
      <c r="AB53" s="123" t="s">
        <v>224</v>
      </c>
      <c r="AC53" s="123" t="s">
        <v>225</v>
      </c>
      <c r="AD53" s="123" t="s">
        <v>226</v>
      </c>
      <c r="AE53" s="123" t="s">
        <v>227</v>
      </c>
      <c r="AF53" s="123" t="s">
        <v>224</v>
      </c>
      <c r="AG53" s="123" t="s">
        <v>225</v>
      </c>
      <c r="AH53" s="123" t="s">
        <v>226</v>
      </c>
      <c r="AI53" s="123" t="s">
        <v>227</v>
      </c>
      <c r="AJ53" s="123" t="s">
        <v>224</v>
      </c>
      <c r="AK53" s="123" t="s">
        <v>225</v>
      </c>
      <c r="AL53" s="123" t="s">
        <v>226</v>
      </c>
      <c r="AM53" s="123" t="s">
        <v>227</v>
      </c>
      <c r="AN53" s="123" t="s">
        <v>224</v>
      </c>
      <c r="AO53" s="123" t="s">
        <v>225</v>
      </c>
      <c r="AP53" s="123" t="s">
        <v>226</v>
      </c>
      <c r="AQ53" s="123" t="s">
        <v>227</v>
      </c>
      <c r="AR53" s="123" t="s">
        <v>224</v>
      </c>
      <c r="AS53" s="123" t="s">
        <v>225</v>
      </c>
      <c r="AT53" s="123" t="s">
        <v>226</v>
      </c>
      <c r="AU53" s="123" t="s">
        <v>227</v>
      </c>
      <c r="AV53" s="123" t="s">
        <v>224</v>
      </c>
      <c r="AW53" s="123" t="s">
        <v>225</v>
      </c>
      <c r="AX53" s="123" t="s">
        <v>226</v>
      </c>
      <c r="AY53" s="123" t="s">
        <v>227</v>
      </c>
      <c r="AZ53" s="123" t="s">
        <v>224</v>
      </c>
      <c r="BA53" s="123" t="s">
        <v>225</v>
      </c>
      <c r="BB53" s="123" t="s">
        <v>226</v>
      </c>
      <c r="BC53" s="123" t="s">
        <v>227</v>
      </c>
      <c r="BD53" s="123" t="s">
        <v>224</v>
      </c>
      <c r="BE53" s="123" t="s">
        <v>225</v>
      </c>
      <c r="BF53" s="123" t="s">
        <v>226</v>
      </c>
      <c r="BG53" s="123" t="s">
        <v>227</v>
      </c>
      <c r="BH53" s="123" t="s">
        <v>224</v>
      </c>
      <c r="BI53" s="123" t="s">
        <v>225</v>
      </c>
      <c r="BJ53" s="123" t="s">
        <v>226</v>
      </c>
      <c r="BK53" s="123" t="s">
        <v>227</v>
      </c>
      <c r="BL53" s="123" t="s">
        <v>224</v>
      </c>
      <c r="BM53" s="123" t="s">
        <v>225</v>
      </c>
      <c r="BN53" s="123" t="s">
        <v>226</v>
      </c>
      <c r="BO53" s="123" t="s">
        <v>227</v>
      </c>
      <c r="BP53" s="123" t="s">
        <v>224</v>
      </c>
      <c r="BQ53" s="123" t="s">
        <v>225</v>
      </c>
      <c r="BR53" s="123" t="s">
        <v>226</v>
      </c>
      <c r="BS53" s="123" t="s">
        <v>227</v>
      </c>
      <c r="BT53" s="123" t="s">
        <v>224</v>
      </c>
      <c r="BU53" s="123" t="s">
        <v>225</v>
      </c>
      <c r="BV53" s="123" t="s">
        <v>226</v>
      </c>
      <c r="BW53" s="123" t="s">
        <v>227</v>
      </c>
      <c r="BX53" s="123" t="s">
        <v>224</v>
      </c>
      <c r="BY53" s="123" t="s">
        <v>225</v>
      </c>
      <c r="BZ53" s="123" t="s">
        <v>226</v>
      </c>
      <c r="CA53" s="123" t="s">
        <v>227</v>
      </c>
      <c r="CB53" s="123" t="s">
        <v>224</v>
      </c>
      <c r="CC53" s="123" t="s">
        <v>225</v>
      </c>
      <c r="CD53" s="123" t="s">
        <v>226</v>
      </c>
      <c r="CE53" s="123" t="s">
        <v>227</v>
      </c>
      <c r="CF53" s="123" t="s">
        <v>224</v>
      </c>
      <c r="CG53" s="123" t="s">
        <v>225</v>
      </c>
      <c r="CH53" s="123" t="s">
        <v>226</v>
      </c>
      <c r="CI53" s="123" t="s">
        <v>227</v>
      </c>
      <c r="CJ53" s="123" t="s">
        <v>224</v>
      </c>
      <c r="CK53" s="123" t="s">
        <v>225</v>
      </c>
      <c r="CL53" s="123" t="s">
        <v>226</v>
      </c>
      <c r="CM53" s="123" t="s">
        <v>227</v>
      </c>
      <c r="CN53" s="123" t="s">
        <v>224</v>
      </c>
      <c r="CO53" s="123" t="s">
        <v>225</v>
      </c>
      <c r="CP53" s="123" t="s">
        <v>226</v>
      </c>
      <c r="CQ53" s="123" t="s">
        <v>227</v>
      </c>
      <c r="CR53" s="123" t="s">
        <v>224</v>
      </c>
      <c r="CS53" s="123" t="s">
        <v>225</v>
      </c>
      <c r="CT53" s="123" t="s">
        <v>226</v>
      </c>
      <c r="CU53" s="123" t="s">
        <v>227</v>
      </c>
      <c r="CV53" s="123" t="s">
        <v>224</v>
      </c>
      <c r="CW53" s="123" t="s">
        <v>225</v>
      </c>
      <c r="CX53" s="123" t="s">
        <v>226</v>
      </c>
      <c r="CY53" s="123" t="s">
        <v>227</v>
      </c>
      <c r="CZ53" s="123" t="s">
        <v>224</v>
      </c>
      <c r="DA53" s="123" t="s">
        <v>225</v>
      </c>
      <c r="DB53" s="123" t="s">
        <v>226</v>
      </c>
      <c r="DC53" s="123" t="s">
        <v>227</v>
      </c>
      <c r="DD53" s="123" t="s">
        <v>224</v>
      </c>
      <c r="DE53" s="123" t="s">
        <v>225</v>
      </c>
      <c r="DF53" s="123" t="s">
        <v>226</v>
      </c>
      <c r="DG53" s="123" t="s">
        <v>227</v>
      </c>
      <c r="DH53" s="123" t="s">
        <v>224</v>
      </c>
      <c r="DI53" s="123" t="s">
        <v>225</v>
      </c>
      <c r="DJ53" s="123" t="s">
        <v>226</v>
      </c>
      <c r="DK53" s="123" t="s">
        <v>227</v>
      </c>
      <c r="DL53" s="123" t="s">
        <v>224</v>
      </c>
      <c r="DM53" s="123" t="s">
        <v>225</v>
      </c>
      <c r="DN53" s="123" t="s">
        <v>226</v>
      </c>
      <c r="DO53" s="123" t="s">
        <v>227</v>
      </c>
      <c r="DP53" s="123" t="s">
        <v>224</v>
      </c>
      <c r="DQ53" s="123" t="s">
        <v>225</v>
      </c>
      <c r="DR53" s="123" t="s">
        <v>226</v>
      </c>
      <c r="DS53" s="123" t="s">
        <v>227</v>
      </c>
      <c r="DT53" s="123" t="s">
        <v>224</v>
      </c>
      <c r="DU53" s="123" t="s">
        <v>225</v>
      </c>
      <c r="DV53" s="123" t="s">
        <v>226</v>
      </c>
      <c r="DW53" s="123" t="s">
        <v>227</v>
      </c>
      <c r="DX53" s="123" t="s">
        <v>224</v>
      </c>
      <c r="DY53" s="123" t="s">
        <v>225</v>
      </c>
      <c r="DZ53" s="123" t="s">
        <v>226</v>
      </c>
      <c r="EA53" s="123" t="s">
        <v>227</v>
      </c>
      <c r="EB53" s="123" t="s">
        <v>224</v>
      </c>
      <c r="EC53" s="123" t="s">
        <v>225</v>
      </c>
      <c r="ED53" s="123" t="s">
        <v>226</v>
      </c>
      <c r="EE53" s="123" t="s">
        <v>227</v>
      </c>
      <c r="EF53" s="123" t="s">
        <v>224</v>
      </c>
      <c r="EG53" s="123" t="s">
        <v>225</v>
      </c>
      <c r="EH53" s="123" t="s">
        <v>226</v>
      </c>
      <c r="EI53" s="123" t="s">
        <v>227</v>
      </c>
      <c r="EJ53" s="123" t="s">
        <v>224</v>
      </c>
      <c r="EK53" s="123" t="s">
        <v>225</v>
      </c>
      <c r="EL53" s="123" t="s">
        <v>226</v>
      </c>
      <c r="EM53" s="123" t="s">
        <v>227</v>
      </c>
      <c r="EN53" s="123" t="s">
        <v>224</v>
      </c>
      <c r="EO53" s="123" t="s">
        <v>225</v>
      </c>
      <c r="EP53" s="123" t="s">
        <v>226</v>
      </c>
      <c r="EQ53" s="123" t="s">
        <v>227</v>
      </c>
      <c r="ER53" s="123" t="s">
        <v>224</v>
      </c>
      <c r="ES53" s="123" t="s">
        <v>225</v>
      </c>
      <c r="ET53" s="123" t="s">
        <v>226</v>
      </c>
      <c r="EU53" s="123" t="s">
        <v>227</v>
      </c>
      <c r="EV53" s="123" t="s">
        <v>224</v>
      </c>
      <c r="EW53" s="123" t="s">
        <v>225</v>
      </c>
      <c r="EX53" s="123" t="s">
        <v>226</v>
      </c>
      <c r="EY53" s="123" t="s">
        <v>227</v>
      </c>
      <c r="EZ53" s="123" t="s">
        <v>224</v>
      </c>
      <c r="FA53" s="123" t="s">
        <v>225</v>
      </c>
      <c r="FB53" s="123" t="s">
        <v>226</v>
      </c>
      <c r="FC53" s="123" t="s">
        <v>227</v>
      </c>
      <c r="FD53" s="123" t="s">
        <v>224</v>
      </c>
      <c r="FE53" s="123" t="s">
        <v>225</v>
      </c>
      <c r="FF53" s="123" t="s">
        <v>226</v>
      </c>
      <c r="FG53" s="123" t="s">
        <v>227</v>
      </c>
      <c r="FH53" s="123" t="s">
        <v>224</v>
      </c>
      <c r="FI53" s="123" t="s">
        <v>225</v>
      </c>
      <c r="FJ53" s="123" t="s">
        <v>226</v>
      </c>
      <c r="FK53" s="123" t="s">
        <v>227</v>
      </c>
      <c r="FL53" s="123" t="s">
        <v>224</v>
      </c>
      <c r="FM53" s="123" t="s">
        <v>225</v>
      </c>
      <c r="FN53" s="123" t="s">
        <v>226</v>
      </c>
      <c r="FO53" s="123" t="s">
        <v>227</v>
      </c>
      <c r="FP53" s="123" t="s">
        <v>224</v>
      </c>
      <c r="FQ53" s="123" t="s">
        <v>225</v>
      </c>
      <c r="FR53" s="123" t="s">
        <v>226</v>
      </c>
      <c r="FS53" s="123" t="s">
        <v>227</v>
      </c>
      <c r="FT53" s="123" t="s">
        <v>224</v>
      </c>
      <c r="FU53" s="123" t="s">
        <v>225</v>
      </c>
      <c r="FV53" s="123" t="s">
        <v>226</v>
      </c>
      <c r="FW53" s="123" t="s">
        <v>227</v>
      </c>
      <c r="FX53" s="123" t="s">
        <v>224</v>
      </c>
      <c r="FY53" s="123" t="s">
        <v>225</v>
      </c>
      <c r="FZ53" s="123" t="s">
        <v>226</v>
      </c>
      <c r="GA53" s="123" t="s">
        <v>227</v>
      </c>
      <c r="GB53" s="123" t="s">
        <v>224</v>
      </c>
      <c r="GC53" s="123" t="s">
        <v>225</v>
      </c>
      <c r="GD53" s="123" t="s">
        <v>226</v>
      </c>
      <c r="GE53" s="123" t="s">
        <v>227</v>
      </c>
      <c r="GF53" s="119"/>
      <c r="GG53" s="119"/>
      <c r="GH53" s="123" t="s">
        <v>224</v>
      </c>
      <c r="GI53" s="123" t="s">
        <v>225</v>
      </c>
      <c r="GJ53" s="123" t="s">
        <v>226</v>
      </c>
      <c r="GK53" s="123" t="s">
        <v>227</v>
      </c>
      <c r="GL53" s="119"/>
      <c r="GM53" s="119"/>
      <c r="GN53" s="32"/>
    </row>
    <row r="54" spans="1:196" ht="12" customHeight="1">
      <c r="A54" s="9"/>
      <c r="B54" s="49"/>
      <c r="C54" s="9"/>
      <c r="D54" s="85"/>
      <c r="E54" s="92"/>
      <c r="F54" s="109"/>
      <c r="G54" s="109"/>
      <c r="H54" s="120"/>
      <c r="I54" s="120"/>
      <c r="J54" s="120"/>
      <c r="K54" s="109"/>
      <c r="L54" s="121"/>
      <c r="M54" s="121"/>
      <c r="N54" s="121"/>
      <c r="O54" s="121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4"/>
      <c r="AE54" s="284"/>
      <c r="AF54" s="284"/>
      <c r="AG54" s="284"/>
      <c r="AH54" s="284"/>
      <c r="AI54" s="284"/>
      <c r="AJ54" s="284"/>
      <c r="AK54" s="284"/>
      <c r="AL54" s="284"/>
      <c r="AM54" s="284"/>
      <c r="AN54" s="284"/>
      <c r="AO54" s="284"/>
      <c r="AP54" s="284"/>
      <c r="AQ54" s="284"/>
      <c r="AR54" s="284"/>
      <c r="AS54" s="284"/>
      <c r="AT54" s="284"/>
      <c r="AU54" s="284"/>
      <c r="AV54" s="284"/>
      <c r="AW54" s="284"/>
      <c r="AX54" s="284"/>
      <c r="AY54" s="284"/>
      <c r="AZ54" s="284"/>
      <c r="BA54" s="284"/>
      <c r="BB54" s="284"/>
      <c r="BC54" s="284"/>
      <c r="BD54" s="284"/>
      <c r="BE54" s="284"/>
      <c r="BF54" s="284"/>
      <c r="BG54" s="284"/>
      <c r="BH54" s="284"/>
      <c r="BI54" s="284"/>
      <c r="BJ54" s="284"/>
      <c r="BK54" s="284"/>
      <c r="BL54" s="284"/>
      <c r="BM54" s="284"/>
      <c r="BN54" s="284"/>
      <c r="BO54" s="284"/>
      <c r="BP54" s="284"/>
      <c r="BQ54" s="284"/>
      <c r="BR54" s="284"/>
      <c r="BS54" s="284"/>
      <c r="BT54" s="284"/>
      <c r="BU54" s="284"/>
      <c r="BV54" s="284"/>
      <c r="BW54" s="284"/>
      <c r="BX54" s="284"/>
      <c r="BY54" s="284"/>
      <c r="BZ54" s="284"/>
      <c r="CA54" s="284"/>
      <c r="CB54" s="284"/>
      <c r="CC54" s="284"/>
      <c r="CD54" s="284"/>
      <c r="CE54" s="284"/>
      <c r="CF54" s="284"/>
      <c r="CG54" s="284"/>
      <c r="CH54" s="284"/>
      <c r="CI54" s="284"/>
      <c r="CJ54" s="284"/>
      <c r="CK54" s="284"/>
      <c r="CL54" s="284"/>
      <c r="CM54" s="284"/>
      <c r="CN54" s="284"/>
      <c r="CO54" s="284"/>
      <c r="CP54" s="284"/>
      <c r="CQ54" s="284"/>
      <c r="CR54" s="284"/>
      <c r="CS54" s="284"/>
      <c r="CT54" s="284"/>
      <c r="CU54" s="284"/>
      <c r="CV54" s="284"/>
      <c r="CW54" s="284"/>
      <c r="CX54" s="284"/>
      <c r="CY54" s="284"/>
      <c r="CZ54" s="284"/>
      <c r="DA54" s="284"/>
      <c r="DB54" s="284"/>
      <c r="DC54" s="284"/>
      <c r="DD54" s="284"/>
      <c r="DE54" s="284"/>
      <c r="DF54" s="284"/>
      <c r="DG54" s="284"/>
      <c r="DH54" s="284"/>
      <c r="DI54" s="284"/>
      <c r="DJ54" s="284"/>
      <c r="DK54" s="284"/>
      <c r="DL54" s="284"/>
      <c r="DM54" s="284"/>
      <c r="DN54" s="284"/>
      <c r="DO54" s="284"/>
      <c r="DP54" s="284"/>
      <c r="DQ54" s="284"/>
      <c r="DR54" s="284"/>
      <c r="DS54" s="284"/>
      <c r="DT54" s="284"/>
      <c r="DU54" s="284"/>
      <c r="DV54" s="284"/>
      <c r="DW54" s="284"/>
      <c r="DX54" s="284"/>
      <c r="DY54" s="284"/>
      <c r="DZ54" s="284"/>
      <c r="EA54" s="284"/>
      <c r="EB54" s="284"/>
      <c r="EC54" s="284"/>
      <c r="ED54" s="284"/>
      <c r="EE54" s="284"/>
      <c r="EF54" s="284"/>
      <c r="EG54" s="284"/>
      <c r="EH54" s="284"/>
      <c r="EI54" s="284"/>
      <c r="EJ54" s="284"/>
      <c r="EK54" s="284"/>
      <c r="EL54" s="284"/>
      <c r="EM54" s="284"/>
      <c r="EN54" s="284"/>
      <c r="EO54" s="284"/>
      <c r="EP54" s="284"/>
      <c r="EQ54" s="284"/>
      <c r="ER54" s="284"/>
      <c r="ES54" s="284"/>
      <c r="ET54" s="284"/>
      <c r="EU54" s="284"/>
      <c r="EV54" s="284"/>
      <c r="EW54" s="284"/>
      <c r="EX54" s="284"/>
      <c r="EY54" s="284"/>
      <c r="EZ54" s="284"/>
      <c r="FA54" s="284"/>
      <c r="FB54" s="284"/>
      <c r="FC54" s="284"/>
      <c r="FD54" s="284"/>
      <c r="FE54" s="284"/>
      <c r="FF54" s="284"/>
      <c r="FG54" s="284"/>
      <c r="FH54" s="284"/>
      <c r="FI54" s="284"/>
      <c r="FJ54" s="284"/>
      <c r="FK54" s="284"/>
      <c r="FL54" s="284"/>
      <c r="FM54" s="284"/>
      <c r="FN54" s="284"/>
      <c r="FO54" s="284"/>
      <c r="FP54" s="284"/>
      <c r="FQ54" s="284"/>
      <c r="FR54" s="284"/>
      <c r="FS54" s="284"/>
      <c r="FT54" s="284"/>
      <c r="FU54" s="284"/>
      <c r="FV54" s="284"/>
      <c r="FW54" s="284"/>
      <c r="FX54" s="284"/>
      <c r="FY54" s="284"/>
      <c r="FZ54" s="284"/>
      <c r="GA54" s="284"/>
      <c r="GB54" s="284"/>
      <c r="GC54" s="284"/>
      <c r="GD54" s="284"/>
      <c r="GE54" s="284"/>
      <c r="GF54" s="121"/>
      <c r="GG54" s="121"/>
      <c r="GH54" s="121"/>
      <c r="GI54" s="121"/>
      <c r="GJ54" s="121"/>
      <c r="GK54" s="121"/>
      <c r="GL54" s="121"/>
      <c r="GM54" s="121"/>
      <c r="GN54" s="9"/>
    </row>
    <row r="55" spans="1:196" ht="0.75" customHeight="1">
      <c r="A55" s="9"/>
      <c r="B55" s="93">
        <v>0</v>
      </c>
      <c r="C55" s="9"/>
      <c r="D55" s="85"/>
      <c r="E55" s="95"/>
      <c r="F55" s="96"/>
      <c r="G55" s="97"/>
      <c r="H55" s="98"/>
      <c r="I55" s="98"/>
      <c r="J55" s="98"/>
      <c r="K55" s="98"/>
      <c r="L55" s="98"/>
      <c r="M55" s="98"/>
      <c r="N55" s="98"/>
      <c r="O55" s="98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7"/>
      <c r="BO55" s="97"/>
      <c r="BP55" s="97"/>
      <c r="BQ55" s="97"/>
      <c r="BR55" s="97"/>
      <c r="BS55" s="97"/>
      <c r="BT55" s="97"/>
      <c r="BU55" s="97"/>
      <c r="BV55" s="97"/>
      <c r="BW55" s="97"/>
      <c r="BX55" s="97"/>
      <c r="BY55" s="97"/>
      <c r="BZ55" s="97"/>
      <c r="CA55" s="97"/>
      <c r="CB55" s="97"/>
      <c r="CC55" s="97"/>
      <c r="CD55" s="97"/>
      <c r="CE55" s="97"/>
      <c r="CF55" s="97"/>
      <c r="CG55" s="97"/>
      <c r="CH55" s="97"/>
      <c r="CI55" s="97"/>
      <c r="CJ55" s="97"/>
      <c r="CK55" s="97"/>
      <c r="CL55" s="97"/>
      <c r="CM55" s="97"/>
      <c r="CN55" s="97"/>
      <c r="CO55" s="97"/>
      <c r="CP55" s="97"/>
      <c r="CQ55" s="97"/>
      <c r="CR55" s="97"/>
      <c r="CS55" s="97"/>
      <c r="CT55" s="97"/>
      <c r="CU55" s="97"/>
      <c r="CV55" s="97"/>
      <c r="CW55" s="97"/>
      <c r="CX55" s="97"/>
      <c r="CY55" s="97"/>
      <c r="CZ55" s="97"/>
      <c r="DA55" s="97"/>
      <c r="DB55" s="97"/>
      <c r="DC55" s="97"/>
      <c r="DD55" s="97"/>
      <c r="DE55" s="97"/>
      <c r="DF55" s="97"/>
      <c r="DG55" s="97"/>
      <c r="DH55" s="97"/>
      <c r="DI55" s="97"/>
      <c r="DJ55" s="97"/>
      <c r="DK55" s="97"/>
      <c r="DL55" s="97"/>
      <c r="DM55" s="97"/>
      <c r="DN55" s="97"/>
      <c r="DO55" s="97"/>
      <c r="DP55" s="97"/>
      <c r="DQ55" s="97"/>
      <c r="DR55" s="97"/>
      <c r="DS55" s="97"/>
      <c r="DT55" s="97"/>
      <c r="DU55" s="97"/>
      <c r="DV55" s="97"/>
      <c r="DW55" s="97"/>
      <c r="DX55" s="97"/>
      <c r="DY55" s="97"/>
      <c r="DZ55" s="97"/>
      <c r="EA55" s="97"/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97"/>
      <c r="ER55" s="97"/>
      <c r="ES55" s="97"/>
      <c r="ET55" s="97"/>
      <c r="EU55" s="97"/>
      <c r="EV55" s="97"/>
      <c r="EW55" s="97"/>
      <c r="EX55" s="97"/>
      <c r="EY55" s="97"/>
      <c r="EZ55" s="97"/>
      <c r="FA55" s="97"/>
      <c r="FB55" s="97"/>
      <c r="FC55" s="97"/>
      <c r="FD55" s="97"/>
      <c r="FE55" s="97"/>
      <c r="FF55" s="97"/>
      <c r="FG55" s="97"/>
      <c r="FH55" s="97"/>
      <c r="FI55" s="97"/>
      <c r="FJ55" s="97"/>
      <c r="FK55" s="97"/>
      <c r="FL55" s="97"/>
      <c r="FM55" s="97"/>
      <c r="FN55" s="97"/>
      <c r="FO55" s="97"/>
      <c r="FP55" s="97"/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7"/>
      <c r="GD55" s="97"/>
      <c r="GE55" s="97"/>
      <c r="GF55" s="97"/>
      <c r="GG55" s="97"/>
      <c r="GH55" s="97"/>
      <c r="GI55" s="97"/>
      <c r="GJ55" s="97"/>
      <c r="GK55" s="97"/>
      <c r="GL55" s="97"/>
      <c r="GM55" s="97"/>
      <c r="GN55" s="38"/>
    </row>
    <row r="56" spans="1:196" s="351" customFormat="1" ht="22.5" customHeight="1">
      <c r="A56" s="317"/>
      <c r="B56" s="472" t="str">
        <f>IF('Список территорий'!$F$16="","",'Список территорий'!$F$16)</f>
        <v>1</v>
      </c>
      <c r="C56" s="318"/>
      <c r="D56" s="319">
        <f>IF('Список территорий'!$M$16="да",NDS,1)</f>
        <v>1</v>
      </c>
      <c r="E56" s="289" t="s">
        <v>101</v>
      </c>
      <c r="F56" s="320" t="str">
        <f>B56</f>
        <v>1</v>
      </c>
      <c r="G56" s="475" t="str">
        <f>'Список территорий'!$S$16&amp;" / "&amp;'Список территорий'!$I$16&amp;" / "&amp;'Список территорий'!$K$16&amp;" / "&amp;'Список территорий'!$N$16</f>
        <v>Перегребное / ООО "ПриобьСтройГарант" /  / 3 объектов</v>
      </c>
      <c r="H56" s="476"/>
      <c r="I56" s="476"/>
      <c r="J56" s="476"/>
      <c r="K56" s="321"/>
      <c r="L56" s="322" t="str">
        <f>'Список территорий'!$P$16</f>
        <v>ACTI</v>
      </c>
      <c r="M56" s="323">
        <f>SUM($P67:$GE67)+SUM($P87:$GE87)</f>
        <v>44144.619700351606</v>
      </c>
      <c r="N56" s="321"/>
      <c r="O56" s="321"/>
      <c r="P56" s="321"/>
      <c r="Q56" s="321"/>
      <c r="R56" s="321"/>
      <c r="S56" s="321"/>
      <c r="T56" s="324" t="s">
        <v>228</v>
      </c>
      <c r="U56" s="324" t="s">
        <v>228</v>
      </c>
      <c r="V56" s="324" t="s">
        <v>228</v>
      </c>
      <c r="W56" s="324" t="s">
        <v>228</v>
      </c>
      <c r="X56" s="324" t="s">
        <v>229</v>
      </c>
      <c r="Y56" s="324" t="s">
        <v>229</v>
      </c>
      <c r="Z56" s="324" t="s">
        <v>229</v>
      </c>
      <c r="AA56" s="324" t="s">
        <v>229</v>
      </c>
      <c r="AB56" s="324" t="s">
        <v>229</v>
      </c>
      <c r="AC56" s="324" t="s">
        <v>229</v>
      </c>
      <c r="AD56" s="324" t="s">
        <v>229</v>
      </c>
      <c r="AE56" s="324" t="s">
        <v>229</v>
      </c>
      <c r="AF56" s="324" t="s">
        <v>229</v>
      </c>
      <c r="AG56" s="324" t="s">
        <v>229</v>
      </c>
      <c r="AH56" s="324" t="s">
        <v>229</v>
      </c>
      <c r="AI56" s="324" t="s">
        <v>229</v>
      </c>
      <c r="AJ56" s="324" t="s">
        <v>229</v>
      </c>
      <c r="AK56" s="324" t="s">
        <v>229</v>
      </c>
      <c r="AL56" s="324" t="s">
        <v>229</v>
      </c>
      <c r="AM56" s="324" t="s">
        <v>229</v>
      </c>
      <c r="AN56" s="324" t="s">
        <v>229</v>
      </c>
      <c r="AO56" s="324" t="s">
        <v>229</v>
      </c>
      <c r="AP56" s="324" t="s">
        <v>229</v>
      </c>
      <c r="AQ56" s="324" t="s">
        <v>229</v>
      </c>
      <c r="AR56" s="324" t="s">
        <v>229</v>
      </c>
      <c r="AS56" s="324" t="s">
        <v>229</v>
      </c>
      <c r="AT56" s="324" t="s">
        <v>229</v>
      </c>
      <c r="AU56" s="324" t="s">
        <v>229</v>
      </c>
      <c r="AV56" s="324" t="s">
        <v>229</v>
      </c>
      <c r="AW56" s="324" t="s">
        <v>229</v>
      </c>
      <c r="AX56" s="324" t="s">
        <v>229</v>
      </c>
      <c r="AY56" s="324" t="s">
        <v>229</v>
      </c>
      <c r="AZ56" s="324" t="s">
        <v>229</v>
      </c>
      <c r="BA56" s="324" t="s">
        <v>229</v>
      </c>
      <c r="BB56" s="324" t="s">
        <v>229</v>
      </c>
      <c r="BC56" s="324" t="s">
        <v>229</v>
      </c>
      <c r="BD56" s="325"/>
      <c r="BE56" s="325"/>
      <c r="BF56" s="325"/>
      <c r="BG56" s="325"/>
      <c r="BH56" s="324" t="s">
        <v>229</v>
      </c>
      <c r="BI56" s="324" t="s">
        <v>229</v>
      </c>
      <c r="BJ56" s="324" t="s">
        <v>229</v>
      </c>
      <c r="BK56" s="324" t="s">
        <v>229</v>
      </c>
      <c r="BL56" s="324" t="s">
        <v>229</v>
      </c>
      <c r="BM56" s="324" t="s">
        <v>229</v>
      </c>
      <c r="BN56" s="324" t="s">
        <v>229</v>
      </c>
      <c r="BO56" s="324" t="s">
        <v>229</v>
      </c>
      <c r="BP56" s="324" t="s">
        <v>229</v>
      </c>
      <c r="BQ56" s="324" t="s">
        <v>229</v>
      </c>
      <c r="BR56" s="324" t="s">
        <v>229</v>
      </c>
      <c r="BS56" s="324" t="s">
        <v>229</v>
      </c>
      <c r="BT56" s="324" t="s">
        <v>229</v>
      </c>
      <c r="BU56" s="324" t="s">
        <v>229</v>
      </c>
      <c r="BV56" s="324" t="s">
        <v>229</v>
      </c>
      <c r="BW56" s="324" t="s">
        <v>229</v>
      </c>
      <c r="BX56" s="325"/>
      <c r="BY56" s="325"/>
      <c r="BZ56" s="325"/>
      <c r="CA56" s="325"/>
      <c r="CB56" s="324" t="s">
        <v>229</v>
      </c>
      <c r="CC56" s="324" t="s">
        <v>229</v>
      </c>
      <c r="CD56" s="324" t="s">
        <v>229</v>
      </c>
      <c r="CE56" s="324" t="s">
        <v>229</v>
      </c>
      <c r="CF56" s="324" t="s">
        <v>229</v>
      </c>
      <c r="CG56" s="324" t="s">
        <v>229</v>
      </c>
      <c r="CH56" s="324" t="s">
        <v>229</v>
      </c>
      <c r="CI56" s="324" t="s">
        <v>229</v>
      </c>
      <c r="CJ56" s="324" t="s">
        <v>229</v>
      </c>
      <c r="CK56" s="324" t="s">
        <v>229</v>
      </c>
      <c r="CL56" s="324" t="s">
        <v>229</v>
      </c>
      <c r="CM56" s="324" t="s">
        <v>229</v>
      </c>
      <c r="CN56" s="324" t="s">
        <v>229</v>
      </c>
      <c r="CO56" s="324" t="s">
        <v>229</v>
      </c>
      <c r="CP56" s="324" t="s">
        <v>229</v>
      </c>
      <c r="CQ56" s="324" t="s">
        <v>229</v>
      </c>
      <c r="CR56" s="324" t="s">
        <v>229</v>
      </c>
      <c r="CS56" s="324" t="s">
        <v>229</v>
      </c>
      <c r="CT56" s="324" t="s">
        <v>229</v>
      </c>
      <c r="CU56" s="324" t="s">
        <v>229</v>
      </c>
      <c r="CV56" s="324" t="s">
        <v>229</v>
      </c>
      <c r="CW56" s="324" t="s">
        <v>229</v>
      </c>
      <c r="CX56" s="324" t="s">
        <v>229</v>
      </c>
      <c r="CY56" s="324" t="s">
        <v>229</v>
      </c>
      <c r="CZ56" s="324" t="s">
        <v>229</v>
      </c>
      <c r="DA56" s="324" t="s">
        <v>229</v>
      </c>
      <c r="DB56" s="324" t="s">
        <v>229</v>
      </c>
      <c r="DC56" s="324" t="s">
        <v>229</v>
      </c>
      <c r="DD56" s="325"/>
      <c r="DE56" s="325"/>
      <c r="DF56" s="325"/>
      <c r="DG56" s="325"/>
      <c r="DH56" s="324" t="s">
        <v>229</v>
      </c>
      <c r="DI56" s="324" t="s">
        <v>229</v>
      </c>
      <c r="DJ56" s="324" t="s">
        <v>229</v>
      </c>
      <c r="DK56" s="324" t="s">
        <v>229</v>
      </c>
      <c r="DL56" s="324" t="s">
        <v>229</v>
      </c>
      <c r="DM56" s="324" t="s">
        <v>229</v>
      </c>
      <c r="DN56" s="324" t="s">
        <v>229</v>
      </c>
      <c r="DO56" s="324" t="s">
        <v>229</v>
      </c>
      <c r="DP56" s="324" t="s">
        <v>229</v>
      </c>
      <c r="DQ56" s="324" t="s">
        <v>229</v>
      </c>
      <c r="DR56" s="324" t="s">
        <v>229</v>
      </c>
      <c r="DS56" s="324" t="s">
        <v>229</v>
      </c>
      <c r="DT56" s="324" t="s">
        <v>229</v>
      </c>
      <c r="DU56" s="324" t="s">
        <v>229</v>
      </c>
      <c r="DV56" s="324" t="s">
        <v>229</v>
      </c>
      <c r="DW56" s="324" t="s">
        <v>229</v>
      </c>
      <c r="DX56" s="324" t="s">
        <v>229</v>
      </c>
      <c r="DY56" s="324" t="s">
        <v>229</v>
      </c>
      <c r="DZ56" s="324" t="s">
        <v>229</v>
      </c>
      <c r="EA56" s="324" t="s">
        <v>229</v>
      </c>
      <c r="EB56" s="324" t="s">
        <v>229</v>
      </c>
      <c r="EC56" s="324" t="s">
        <v>229</v>
      </c>
      <c r="ED56" s="324" t="s">
        <v>229</v>
      </c>
      <c r="EE56" s="324" t="s">
        <v>229</v>
      </c>
      <c r="EF56" s="324" t="s">
        <v>229</v>
      </c>
      <c r="EG56" s="324" t="s">
        <v>229</v>
      </c>
      <c r="EH56" s="324" t="s">
        <v>229</v>
      </c>
      <c r="EI56" s="324" t="s">
        <v>229</v>
      </c>
      <c r="EJ56" s="324" t="s">
        <v>229</v>
      </c>
      <c r="EK56" s="324" t="s">
        <v>229</v>
      </c>
      <c r="EL56" s="324" t="s">
        <v>229</v>
      </c>
      <c r="EM56" s="324" t="s">
        <v>229</v>
      </c>
      <c r="EN56" s="324" t="s">
        <v>229</v>
      </c>
      <c r="EO56" s="324" t="s">
        <v>229</v>
      </c>
      <c r="EP56" s="324" t="s">
        <v>229</v>
      </c>
      <c r="EQ56" s="324" t="s">
        <v>229</v>
      </c>
      <c r="ER56" s="324" t="s">
        <v>229</v>
      </c>
      <c r="ES56" s="324" t="s">
        <v>229</v>
      </c>
      <c r="ET56" s="324" t="s">
        <v>229</v>
      </c>
      <c r="EU56" s="324" t="s">
        <v>229</v>
      </c>
      <c r="EV56" s="324" t="s">
        <v>229</v>
      </c>
      <c r="EW56" s="324" t="s">
        <v>229</v>
      </c>
      <c r="EX56" s="324" t="s">
        <v>229</v>
      </c>
      <c r="EY56" s="324" t="s">
        <v>229</v>
      </c>
      <c r="EZ56" s="324" t="s">
        <v>229</v>
      </c>
      <c r="FA56" s="324" t="s">
        <v>229</v>
      </c>
      <c r="FB56" s="324" t="s">
        <v>229</v>
      </c>
      <c r="FC56" s="324" t="s">
        <v>229</v>
      </c>
      <c r="FD56" s="324" t="s">
        <v>229</v>
      </c>
      <c r="FE56" s="324" t="s">
        <v>229</v>
      </c>
      <c r="FF56" s="324" t="s">
        <v>229</v>
      </c>
      <c r="FG56" s="324" t="s">
        <v>229</v>
      </c>
      <c r="FH56" s="324" t="s">
        <v>229</v>
      </c>
      <c r="FI56" s="324" t="s">
        <v>229</v>
      </c>
      <c r="FJ56" s="324" t="s">
        <v>229</v>
      </c>
      <c r="FK56" s="324" t="s">
        <v>229</v>
      </c>
      <c r="FL56" s="324" t="s">
        <v>229</v>
      </c>
      <c r="FM56" s="324" t="s">
        <v>229</v>
      </c>
      <c r="FN56" s="324" t="s">
        <v>229</v>
      </c>
      <c r="FO56" s="324" t="s">
        <v>229</v>
      </c>
      <c r="FP56" s="324" t="s">
        <v>229</v>
      </c>
      <c r="FQ56" s="324" t="s">
        <v>229</v>
      </c>
      <c r="FR56" s="324" t="s">
        <v>229</v>
      </c>
      <c r="FS56" s="324" t="s">
        <v>229</v>
      </c>
      <c r="FT56" s="324" t="s">
        <v>229</v>
      </c>
      <c r="FU56" s="324" t="s">
        <v>229</v>
      </c>
      <c r="FV56" s="324" t="s">
        <v>229</v>
      </c>
      <c r="FW56" s="324" t="s">
        <v>229</v>
      </c>
      <c r="FX56" s="324" t="s">
        <v>229</v>
      </c>
      <c r="FY56" s="324" t="s">
        <v>229</v>
      </c>
      <c r="FZ56" s="324" t="s">
        <v>229</v>
      </c>
      <c r="GA56" s="324" t="s">
        <v>229</v>
      </c>
      <c r="GB56" s="324" t="s">
        <v>229</v>
      </c>
      <c r="GC56" s="324" t="s">
        <v>229</v>
      </c>
      <c r="GD56" s="324" t="s">
        <v>229</v>
      </c>
      <c r="GE56" s="326" t="s">
        <v>229</v>
      </c>
      <c r="GF56" s="321"/>
      <c r="GG56" s="321"/>
      <c r="GH56" s="323">
        <f>SUMIF($P$53:$GE$53,"12 месяцев",$P67:$GE67)+SUMIF($P$53:$GE$53,"12 месяцев",$P87:$GE87)</f>
        <v>17563.435561679999</v>
      </c>
      <c r="GI56" s="323">
        <f>SUMIF($P$53:$GE$53,"9 месяцев",$P67:$GE67)+SUMIF($P$53:$GE$53,"9 месяцев",$P87:$GE87)</f>
        <v>10298.43921968</v>
      </c>
      <c r="GJ56" s="323">
        <f>SUMIF($P$53:$GE$53,"I полугодие",$P67:$GE67)+SUMIF($P$53:$GE$53,"I полугодие",$P87:$GE87)</f>
        <v>9368.8944727999988</v>
      </c>
      <c r="GK56" s="323">
        <f>SUMIF($P$53:$GE$53,"I квартал",$P67:$GE67)+SUMIF($P$53:$GE$53,"I квартал",$P87:$GE87)</f>
        <v>6913.8504461916</v>
      </c>
      <c r="GL56" s="321"/>
      <c r="GM56" s="327"/>
    </row>
    <row r="57" spans="1:196" s="352" customFormat="1" ht="0.75" customHeight="1">
      <c r="A57" s="328"/>
      <c r="B57" s="473"/>
      <c r="C57" s="318"/>
      <c r="D57" s="329"/>
      <c r="E57" s="288"/>
      <c r="F57" s="330"/>
      <c r="G57" s="331"/>
      <c r="H57" s="331"/>
      <c r="I57" s="331"/>
      <c r="J57" s="331"/>
      <c r="K57" s="332"/>
      <c r="L57" s="332"/>
      <c r="M57" s="332"/>
      <c r="N57" s="332"/>
      <c r="O57" s="332"/>
      <c r="P57" s="332"/>
      <c r="Q57" s="331">
        <f t="shared" ref="Q57:W57" si="0">$D56</f>
        <v>1</v>
      </c>
      <c r="R57" s="331">
        <f t="shared" si="0"/>
        <v>1</v>
      </c>
      <c r="S57" s="331">
        <f t="shared" si="0"/>
        <v>1</v>
      </c>
      <c r="T57" s="333">
        <f t="shared" si="0"/>
        <v>1</v>
      </c>
      <c r="U57" s="333">
        <f t="shared" si="0"/>
        <v>1</v>
      </c>
      <c r="V57" s="333">
        <f t="shared" si="0"/>
        <v>1</v>
      </c>
      <c r="W57" s="333">
        <f t="shared" si="0"/>
        <v>1</v>
      </c>
      <c r="X57" s="334"/>
      <c r="Y57" s="334"/>
      <c r="Z57" s="334"/>
      <c r="AA57" s="332"/>
      <c r="AB57" s="334"/>
      <c r="AC57" s="334"/>
      <c r="AD57" s="334"/>
      <c r="AE57" s="332"/>
      <c r="AF57" s="334"/>
      <c r="AG57" s="334"/>
      <c r="AH57" s="334"/>
      <c r="AI57" s="332"/>
      <c r="AJ57" s="334"/>
      <c r="AK57" s="334"/>
      <c r="AL57" s="334"/>
      <c r="AM57" s="332"/>
      <c r="AN57" s="334"/>
      <c r="AO57" s="334"/>
      <c r="AP57" s="334"/>
      <c r="AQ57" s="332"/>
      <c r="AR57" s="334"/>
      <c r="AS57" s="334"/>
      <c r="AT57" s="334"/>
      <c r="AU57" s="332"/>
      <c r="AV57" s="334"/>
      <c r="AW57" s="334"/>
      <c r="AX57" s="334"/>
      <c r="AY57" s="332"/>
      <c r="AZ57" s="334"/>
      <c r="BA57" s="334"/>
      <c r="BB57" s="334"/>
      <c r="BC57" s="332"/>
      <c r="BD57" s="334"/>
      <c r="BE57" s="333">
        <f>$D56</f>
        <v>1</v>
      </c>
      <c r="BF57" s="333">
        <f>$D56</f>
        <v>1</v>
      </c>
      <c r="BG57" s="333">
        <f>$D56</f>
        <v>1</v>
      </c>
      <c r="BH57" s="332"/>
      <c r="BI57" s="332"/>
      <c r="BJ57" s="332"/>
      <c r="BK57" s="332"/>
      <c r="BL57" s="332"/>
      <c r="BM57" s="332"/>
      <c r="BN57" s="332"/>
      <c r="BO57" s="332"/>
      <c r="BP57" s="332"/>
      <c r="BQ57" s="332"/>
      <c r="BR57" s="332"/>
      <c r="BS57" s="332"/>
      <c r="BT57" s="332"/>
      <c r="BU57" s="332"/>
      <c r="BV57" s="332"/>
      <c r="BW57" s="332"/>
      <c r="BX57" s="334"/>
      <c r="BY57" s="333">
        <f>$D56</f>
        <v>1</v>
      </c>
      <c r="BZ57" s="333">
        <f>$D56</f>
        <v>1</v>
      </c>
      <c r="CA57" s="333">
        <f>$D56</f>
        <v>1</v>
      </c>
      <c r="CB57" s="334"/>
      <c r="CC57" s="334"/>
      <c r="CD57" s="334"/>
      <c r="CE57" s="332"/>
      <c r="CF57" s="334"/>
      <c r="CG57" s="334"/>
      <c r="CH57" s="334"/>
      <c r="CI57" s="332"/>
      <c r="CJ57" s="334"/>
      <c r="CK57" s="334"/>
      <c r="CL57" s="334"/>
      <c r="CM57" s="332"/>
      <c r="CN57" s="334"/>
      <c r="CO57" s="334"/>
      <c r="CP57" s="334"/>
      <c r="CQ57" s="332"/>
      <c r="CR57" s="332"/>
      <c r="CS57" s="332"/>
      <c r="CT57" s="332"/>
      <c r="CU57" s="332"/>
      <c r="CV57" s="332"/>
      <c r="CW57" s="332"/>
      <c r="CX57" s="332"/>
      <c r="CY57" s="332"/>
      <c r="CZ57" s="334"/>
      <c r="DA57" s="334"/>
      <c r="DB57" s="334"/>
      <c r="DC57" s="332"/>
      <c r="DD57" s="334"/>
      <c r="DE57" s="333">
        <f>$D56</f>
        <v>1</v>
      </c>
      <c r="DF57" s="333">
        <f>$D56</f>
        <v>1</v>
      </c>
      <c r="DG57" s="333">
        <f>$D56</f>
        <v>1</v>
      </c>
      <c r="DH57" s="334"/>
      <c r="DI57" s="334"/>
      <c r="DJ57" s="334"/>
      <c r="DK57" s="332"/>
      <c r="DL57" s="332"/>
      <c r="DM57" s="332"/>
      <c r="DN57" s="332"/>
      <c r="DO57" s="332"/>
      <c r="DP57" s="332"/>
      <c r="DQ57" s="332"/>
      <c r="DR57" s="332"/>
      <c r="DS57" s="332"/>
      <c r="DT57" s="332"/>
      <c r="DU57" s="332"/>
      <c r="DV57" s="332"/>
      <c r="DW57" s="332"/>
      <c r="DX57" s="332"/>
      <c r="DY57" s="332"/>
      <c r="DZ57" s="332"/>
      <c r="EA57" s="332"/>
      <c r="EB57" s="332"/>
      <c r="EC57" s="332"/>
      <c r="ED57" s="332"/>
      <c r="EE57" s="332"/>
      <c r="EF57" s="332"/>
      <c r="EG57" s="332"/>
      <c r="EH57" s="332"/>
      <c r="EI57" s="332"/>
      <c r="EJ57" s="332"/>
      <c r="EK57" s="332"/>
      <c r="EL57" s="332"/>
      <c r="EM57" s="332"/>
      <c r="EN57" s="332"/>
      <c r="EO57" s="332"/>
      <c r="EP57" s="332"/>
      <c r="EQ57" s="332"/>
      <c r="ER57" s="332"/>
      <c r="ES57" s="332"/>
      <c r="ET57" s="332"/>
      <c r="EU57" s="332"/>
      <c r="EV57" s="332"/>
      <c r="EW57" s="332"/>
      <c r="EX57" s="332"/>
      <c r="EY57" s="332"/>
      <c r="EZ57" s="332"/>
      <c r="FA57" s="332"/>
      <c r="FB57" s="332"/>
      <c r="FC57" s="332"/>
      <c r="FD57" s="332"/>
      <c r="FE57" s="332"/>
      <c r="FF57" s="332"/>
      <c r="FG57" s="332"/>
      <c r="FH57" s="332"/>
      <c r="FI57" s="332"/>
      <c r="FJ57" s="332"/>
      <c r="FK57" s="332"/>
      <c r="FL57" s="332"/>
      <c r="FM57" s="332"/>
      <c r="FN57" s="332"/>
      <c r="FO57" s="332"/>
      <c r="FP57" s="332"/>
      <c r="FQ57" s="332"/>
      <c r="FR57" s="332"/>
      <c r="FS57" s="332"/>
      <c r="FT57" s="332"/>
      <c r="FU57" s="332"/>
      <c r="FV57" s="332"/>
      <c r="FW57" s="332"/>
      <c r="FX57" s="332"/>
      <c r="FY57" s="332"/>
      <c r="FZ57" s="332"/>
      <c r="GA57" s="332"/>
      <c r="GB57" s="332"/>
      <c r="GC57" s="332"/>
      <c r="GD57" s="332"/>
      <c r="GE57" s="332"/>
      <c r="GF57" s="332"/>
      <c r="GG57" s="332"/>
      <c r="GH57" s="332"/>
      <c r="GI57" s="332"/>
      <c r="GJ57" s="332"/>
      <c r="GK57" s="332"/>
      <c r="GL57" s="332"/>
      <c r="GM57" s="335"/>
    </row>
    <row r="58" spans="1:196" s="353" customFormat="1" ht="12" customHeight="1">
      <c r="A58" s="328"/>
      <c r="B58" s="473"/>
      <c r="C58" s="318"/>
      <c r="D58" s="288"/>
      <c r="E58" s="318"/>
      <c r="F58" s="336" t="s">
        <v>230</v>
      </c>
      <c r="G58" s="477" t="s">
        <v>231</v>
      </c>
      <c r="H58" s="478"/>
      <c r="I58" s="479"/>
      <c r="J58" s="337" t="s">
        <v>232</v>
      </c>
      <c r="K58" s="338"/>
      <c r="L58" s="338"/>
      <c r="M58" s="338"/>
      <c r="N58" s="338"/>
      <c r="O58" s="338"/>
      <c r="P58" s="339"/>
      <c r="Q58" s="339"/>
      <c r="R58" s="339"/>
      <c r="S58" s="339"/>
      <c r="T58" s="340">
        <v>5095.32</v>
      </c>
      <c r="U58" s="341">
        <v>4876.88</v>
      </c>
      <c r="V58" s="341">
        <v>4839.28</v>
      </c>
      <c r="W58" s="341">
        <v>4774.3629300000002</v>
      </c>
      <c r="X58" s="339"/>
      <c r="Y58" s="339"/>
      <c r="Z58" s="339"/>
      <c r="AA58" s="339"/>
      <c r="AB58" s="339"/>
      <c r="AC58" s="339"/>
      <c r="AD58" s="339"/>
      <c r="AE58" s="339"/>
      <c r="AF58" s="339"/>
      <c r="AG58" s="339"/>
      <c r="AH58" s="339"/>
      <c r="AI58" s="339"/>
      <c r="AJ58" s="339"/>
      <c r="AK58" s="339"/>
      <c r="AL58" s="339"/>
      <c r="AM58" s="339"/>
      <c r="AN58" s="339"/>
      <c r="AO58" s="339"/>
      <c r="AP58" s="339"/>
      <c r="AQ58" s="339"/>
      <c r="AR58" s="339"/>
      <c r="AS58" s="339"/>
      <c r="AT58" s="339"/>
      <c r="AU58" s="339"/>
      <c r="AV58" s="339"/>
      <c r="AW58" s="339"/>
      <c r="AX58" s="339"/>
      <c r="AY58" s="339"/>
      <c r="AZ58" s="339"/>
      <c r="BA58" s="339"/>
      <c r="BB58" s="339"/>
      <c r="BC58" s="339"/>
      <c r="BD58" s="342">
        <f>IF(BD64=0,0,(BD67-BD75-BD80-BD85)*1000/BD64)</f>
        <v>0</v>
      </c>
      <c r="BE58" s="342">
        <f>IF(BE64=0,0,(BE67-BE75-BE80-BE85)*1000/BE64)</f>
        <v>0</v>
      </c>
      <c r="BF58" s="342">
        <f>IF(BF64=0,0,(BF67-BF75-BF80-BF85)*1000/BF64)</f>
        <v>0</v>
      </c>
      <c r="BG58" s="342">
        <f>IF(BG64=0,0,(BG67-BG75-BG80-BG85)*1000/BG64)</f>
        <v>0</v>
      </c>
      <c r="BH58" s="339"/>
      <c r="BI58" s="339"/>
      <c r="BJ58" s="339"/>
      <c r="BK58" s="339"/>
      <c r="BL58" s="339"/>
      <c r="BM58" s="339"/>
      <c r="BN58" s="339"/>
      <c r="BO58" s="339"/>
      <c r="BP58" s="339"/>
      <c r="BQ58" s="339"/>
      <c r="BR58" s="339"/>
      <c r="BS58" s="339"/>
      <c r="BT58" s="339"/>
      <c r="BU58" s="339"/>
      <c r="BV58" s="339"/>
      <c r="BW58" s="339"/>
      <c r="BX58" s="342">
        <f>IF(BX64=0,0,(BX67-BX75-BX80-BX85)*1000/BX64)</f>
        <v>0</v>
      </c>
      <c r="BY58" s="342">
        <f>IF(BY64=0,0,(BY67-BY75-BY80-BY85)*1000/BY64)</f>
        <v>0</v>
      </c>
      <c r="BZ58" s="342">
        <f>IF(BZ64=0,0,(BZ67-BZ75-BZ80-BZ85)*1000/BZ64)</f>
        <v>0</v>
      </c>
      <c r="CA58" s="342">
        <f>IF(CA64=0,0,(CA67-CA75-CA80-CA85)*1000/CA64)</f>
        <v>0</v>
      </c>
      <c r="CB58" s="339"/>
      <c r="CC58" s="339"/>
      <c r="CD58" s="339"/>
      <c r="CE58" s="339"/>
      <c r="CF58" s="339"/>
      <c r="CG58" s="339"/>
      <c r="CH58" s="339"/>
      <c r="CI58" s="339"/>
      <c r="CJ58" s="339"/>
      <c r="CK58" s="339"/>
      <c r="CL58" s="339"/>
      <c r="CM58" s="339"/>
      <c r="CN58" s="339"/>
      <c r="CO58" s="339"/>
      <c r="CP58" s="339"/>
      <c r="CQ58" s="339"/>
      <c r="CR58" s="339"/>
      <c r="CS58" s="339"/>
      <c r="CT58" s="339"/>
      <c r="CU58" s="339"/>
      <c r="CV58" s="339"/>
      <c r="CW58" s="339"/>
      <c r="CX58" s="339"/>
      <c r="CY58" s="339"/>
      <c r="CZ58" s="339"/>
      <c r="DA58" s="339"/>
      <c r="DB58" s="339"/>
      <c r="DC58" s="339"/>
      <c r="DD58" s="342">
        <f>IF(DD64=0,0,(DD67-DD75-DD80-DD85)*1000/DD64)</f>
        <v>0</v>
      </c>
      <c r="DE58" s="342">
        <f>IF(DE64=0,0,(DE67-DE75-DE80-DE85)*1000/DE64)</f>
        <v>0</v>
      </c>
      <c r="DF58" s="342">
        <f>IF(DF64=0,0,(DF67-DF75-DF80-DF85)*1000/DF64)</f>
        <v>0</v>
      </c>
      <c r="DG58" s="342">
        <f>IF(DG64=0,0,(DG67-DG75-DG80-DG85)*1000/DG64)</f>
        <v>0</v>
      </c>
      <c r="DH58" s="339"/>
      <c r="DI58" s="339"/>
      <c r="DJ58" s="339"/>
      <c r="DK58" s="339"/>
      <c r="DL58" s="339"/>
      <c r="DM58" s="339"/>
      <c r="DN58" s="339"/>
      <c r="DO58" s="339"/>
      <c r="DP58" s="339"/>
      <c r="DQ58" s="339"/>
      <c r="DR58" s="339"/>
      <c r="DS58" s="339"/>
      <c r="DT58" s="339"/>
      <c r="DU58" s="339"/>
      <c r="DV58" s="339"/>
      <c r="DW58" s="339"/>
      <c r="DX58" s="339"/>
      <c r="DY58" s="339"/>
      <c r="DZ58" s="339"/>
      <c r="EA58" s="339"/>
      <c r="EB58" s="339"/>
      <c r="EC58" s="339"/>
      <c r="ED58" s="339"/>
      <c r="EE58" s="339"/>
      <c r="EF58" s="339"/>
      <c r="EG58" s="339"/>
      <c r="EH58" s="339"/>
      <c r="EI58" s="339"/>
      <c r="EJ58" s="339"/>
      <c r="EK58" s="339"/>
      <c r="EL58" s="339"/>
      <c r="EM58" s="339"/>
      <c r="EN58" s="339"/>
      <c r="EO58" s="339"/>
      <c r="EP58" s="339"/>
      <c r="EQ58" s="339"/>
      <c r="ER58" s="339"/>
      <c r="ES58" s="339"/>
      <c r="ET58" s="339"/>
      <c r="EU58" s="339"/>
      <c r="EV58" s="339"/>
      <c r="EW58" s="339"/>
      <c r="EX58" s="339"/>
      <c r="EY58" s="339"/>
      <c r="EZ58" s="339"/>
      <c r="FA58" s="339"/>
      <c r="FB58" s="339"/>
      <c r="FC58" s="339"/>
      <c r="FD58" s="339"/>
      <c r="FE58" s="339"/>
      <c r="FF58" s="339"/>
      <c r="FG58" s="339"/>
      <c r="FH58" s="339"/>
      <c r="FI58" s="339"/>
      <c r="FJ58" s="339"/>
      <c r="FK58" s="339"/>
      <c r="FL58" s="339"/>
      <c r="FM58" s="339"/>
      <c r="FN58" s="339"/>
      <c r="FO58" s="339"/>
      <c r="FP58" s="339"/>
      <c r="FQ58" s="339"/>
      <c r="FR58" s="339"/>
      <c r="FS58" s="339"/>
      <c r="FT58" s="339"/>
      <c r="FU58" s="339"/>
      <c r="FV58" s="339"/>
      <c r="FW58" s="339"/>
      <c r="FX58" s="339"/>
      <c r="FY58" s="339"/>
      <c r="FZ58" s="339"/>
      <c r="GA58" s="339"/>
      <c r="GB58" s="339"/>
      <c r="GC58" s="339"/>
      <c r="GD58" s="339"/>
      <c r="GE58" s="339"/>
      <c r="GF58" s="339"/>
      <c r="GG58" s="339"/>
      <c r="GH58" s="339"/>
      <c r="GI58" s="339"/>
      <c r="GJ58" s="339"/>
      <c r="GK58" s="339"/>
      <c r="GL58" s="339"/>
      <c r="GM58" s="343"/>
    </row>
    <row r="59" spans="1:196" s="354" customFormat="1" ht="12" customHeight="1">
      <c r="A59" s="328"/>
      <c r="B59" s="473"/>
      <c r="C59" s="318"/>
      <c r="D59" s="288"/>
      <c r="E59" s="318"/>
      <c r="F59" s="336" t="s">
        <v>233</v>
      </c>
      <c r="G59" s="480"/>
      <c r="H59" s="481"/>
      <c r="I59" s="481"/>
      <c r="J59" s="344" t="s">
        <v>234</v>
      </c>
      <c r="K59" s="338"/>
      <c r="L59" s="338"/>
      <c r="M59" s="338"/>
      <c r="N59" s="338"/>
      <c r="O59" s="338"/>
      <c r="P59" s="339"/>
      <c r="Q59" s="339"/>
      <c r="R59" s="339"/>
      <c r="S59" s="339"/>
      <c r="T59" s="342">
        <f>T58*T57</f>
        <v>5095.32</v>
      </c>
      <c r="U59" s="342">
        <f>U58*U57</f>
        <v>4876.88</v>
      </c>
      <c r="V59" s="342">
        <f>V58*V57</f>
        <v>4839.28</v>
      </c>
      <c r="W59" s="342">
        <f>W58*W57</f>
        <v>4774.3629300000002</v>
      </c>
      <c r="X59" s="339"/>
      <c r="Y59" s="339"/>
      <c r="Z59" s="339"/>
      <c r="AA59" s="339"/>
      <c r="AB59" s="339"/>
      <c r="AC59" s="339"/>
      <c r="AD59" s="339"/>
      <c r="AE59" s="339"/>
      <c r="AF59" s="339"/>
      <c r="AG59" s="339"/>
      <c r="AH59" s="339"/>
      <c r="AI59" s="339"/>
      <c r="AJ59" s="339"/>
      <c r="AK59" s="339"/>
      <c r="AL59" s="339"/>
      <c r="AM59" s="339"/>
      <c r="AN59" s="339"/>
      <c r="AO59" s="339"/>
      <c r="AP59" s="339"/>
      <c r="AQ59" s="339"/>
      <c r="AR59" s="339"/>
      <c r="AS59" s="339"/>
      <c r="AT59" s="339"/>
      <c r="AU59" s="339"/>
      <c r="AV59" s="339"/>
      <c r="AW59" s="339"/>
      <c r="AX59" s="339"/>
      <c r="AY59" s="339"/>
      <c r="AZ59" s="339"/>
      <c r="BA59" s="339"/>
      <c r="BB59" s="339"/>
      <c r="BC59" s="339"/>
      <c r="BD59" s="342">
        <f>IF(BD64=0,0,(BD68-BD76-BD81-BD86)*1000/BD64)</f>
        <v>0</v>
      </c>
      <c r="BE59" s="342">
        <f>IF(BE64=0,0,(BE68-BE76-BE81-BE86)*1000/BE64)</f>
        <v>0</v>
      </c>
      <c r="BF59" s="342">
        <f>IF(BF64=0,0,(BF68-BF76-BF81-BF86)*1000/BF64)</f>
        <v>0</v>
      </c>
      <c r="BG59" s="342">
        <f>IF(BG64=0,0,(BG68-BG76-BG81-BG86)*1000/BG64)</f>
        <v>0</v>
      </c>
      <c r="BH59" s="339"/>
      <c r="BI59" s="339"/>
      <c r="BJ59" s="339"/>
      <c r="BK59" s="339"/>
      <c r="BL59" s="339"/>
      <c r="BM59" s="339"/>
      <c r="BN59" s="339"/>
      <c r="BO59" s="339"/>
      <c r="BP59" s="339"/>
      <c r="BQ59" s="339"/>
      <c r="BR59" s="339"/>
      <c r="BS59" s="339"/>
      <c r="BT59" s="339"/>
      <c r="BU59" s="339"/>
      <c r="BV59" s="339"/>
      <c r="BW59" s="339"/>
      <c r="BX59" s="342">
        <f>IF(BX64=0,0,(BX68-BX76-BX81-BX86)*1000/BX64)</f>
        <v>0</v>
      </c>
      <c r="BY59" s="342">
        <f>IF(BY64=0,0,(BY68-BY76-BY81-BY86)*1000/BY64)</f>
        <v>0</v>
      </c>
      <c r="BZ59" s="342">
        <f>IF(BZ64=0,0,(BZ68-BZ76-BZ81-BZ86)*1000/BZ64)</f>
        <v>0</v>
      </c>
      <c r="CA59" s="342">
        <f>IF(CA64=0,0,(CA68-CA76-CA81-CA86)*1000/CA64)</f>
        <v>0</v>
      </c>
      <c r="CB59" s="339"/>
      <c r="CC59" s="339"/>
      <c r="CD59" s="339"/>
      <c r="CE59" s="339"/>
      <c r="CF59" s="339"/>
      <c r="CG59" s="339"/>
      <c r="CH59" s="339"/>
      <c r="CI59" s="339"/>
      <c r="CJ59" s="339"/>
      <c r="CK59" s="339"/>
      <c r="CL59" s="339"/>
      <c r="CM59" s="339"/>
      <c r="CN59" s="339"/>
      <c r="CO59" s="339"/>
      <c r="CP59" s="339"/>
      <c r="CQ59" s="339"/>
      <c r="CR59" s="339"/>
      <c r="CS59" s="339"/>
      <c r="CT59" s="339"/>
      <c r="CU59" s="339"/>
      <c r="CV59" s="339"/>
      <c r="CW59" s="339"/>
      <c r="CX59" s="339"/>
      <c r="CY59" s="339"/>
      <c r="CZ59" s="339"/>
      <c r="DA59" s="339"/>
      <c r="DB59" s="339"/>
      <c r="DC59" s="339"/>
      <c r="DD59" s="342">
        <f>IF(DD64=0,0,(DD68-DD76-DD81-DD86)*1000/DD64)</f>
        <v>0</v>
      </c>
      <c r="DE59" s="342">
        <f>IF(DE64=0,0,(DE68-DE76-DE81-DE86)*1000/DE64)</f>
        <v>0</v>
      </c>
      <c r="DF59" s="342">
        <f>IF(DF64=0,0,(DF68-DF76-DF81-DF86)*1000/DF64)</f>
        <v>0</v>
      </c>
      <c r="DG59" s="342">
        <f>IF(DG64=0,0,(DG68-DG76-DG81-DG86)*1000/DG64)</f>
        <v>0</v>
      </c>
      <c r="DH59" s="339"/>
      <c r="DI59" s="339"/>
      <c r="DJ59" s="339"/>
      <c r="DK59" s="339"/>
      <c r="DL59" s="339"/>
      <c r="DM59" s="339"/>
      <c r="DN59" s="339"/>
      <c r="DO59" s="339"/>
      <c r="DP59" s="339"/>
      <c r="DQ59" s="339"/>
      <c r="DR59" s="339"/>
      <c r="DS59" s="339"/>
      <c r="DT59" s="339"/>
      <c r="DU59" s="339"/>
      <c r="DV59" s="339"/>
      <c r="DW59" s="339"/>
      <c r="DX59" s="339"/>
      <c r="DY59" s="339"/>
      <c r="DZ59" s="339"/>
      <c r="EA59" s="339"/>
      <c r="EB59" s="339"/>
      <c r="EC59" s="339"/>
      <c r="ED59" s="339"/>
      <c r="EE59" s="339"/>
      <c r="EF59" s="339"/>
      <c r="EG59" s="339"/>
      <c r="EH59" s="339"/>
      <c r="EI59" s="339"/>
      <c r="EJ59" s="339"/>
      <c r="EK59" s="339"/>
      <c r="EL59" s="339"/>
      <c r="EM59" s="339"/>
      <c r="EN59" s="339"/>
      <c r="EO59" s="339"/>
      <c r="EP59" s="339"/>
      <c r="EQ59" s="339"/>
      <c r="ER59" s="339"/>
      <c r="ES59" s="339"/>
      <c r="ET59" s="339"/>
      <c r="EU59" s="339"/>
      <c r="EV59" s="339"/>
      <c r="EW59" s="339"/>
      <c r="EX59" s="339"/>
      <c r="EY59" s="339"/>
      <c r="EZ59" s="339"/>
      <c r="FA59" s="339"/>
      <c r="FB59" s="339"/>
      <c r="FC59" s="339"/>
      <c r="FD59" s="339"/>
      <c r="FE59" s="339"/>
      <c r="FF59" s="339"/>
      <c r="FG59" s="339"/>
      <c r="FH59" s="339"/>
      <c r="FI59" s="339"/>
      <c r="FJ59" s="339"/>
      <c r="FK59" s="339"/>
      <c r="FL59" s="339"/>
      <c r="FM59" s="339"/>
      <c r="FN59" s="339"/>
      <c r="FO59" s="339"/>
      <c r="FP59" s="339"/>
      <c r="FQ59" s="339"/>
      <c r="FR59" s="339"/>
      <c r="FS59" s="339"/>
      <c r="FT59" s="339"/>
      <c r="FU59" s="339"/>
      <c r="FV59" s="339"/>
      <c r="FW59" s="339"/>
      <c r="FX59" s="339"/>
      <c r="FY59" s="339"/>
      <c r="FZ59" s="339"/>
      <c r="GA59" s="339"/>
      <c r="GB59" s="339"/>
      <c r="GC59" s="339"/>
      <c r="GD59" s="339"/>
      <c r="GE59" s="339"/>
      <c r="GF59" s="339"/>
      <c r="GG59" s="339"/>
      <c r="GH59" s="339"/>
      <c r="GI59" s="339"/>
      <c r="GJ59" s="339"/>
      <c r="GK59" s="339"/>
      <c r="GL59" s="339"/>
      <c r="GM59" s="343"/>
    </row>
    <row r="60" spans="1:196" s="355" customFormat="1" ht="12" customHeight="1">
      <c r="A60" s="328"/>
      <c r="B60" s="473"/>
      <c r="C60" s="318"/>
      <c r="D60" s="288"/>
      <c r="E60" s="318"/>
      <c r="F60" s="336" t="s">
        <v>235</v>
      </c>
      <c r="G60" s="477" t="s">
        <v>236</v>
      </c>
      <c r="H60" s="478"/>
      <c r="I60" s="479"/>
      <c r="J60" s="337" t="s">
        <v>232</v>
      </c>
      <c r="K60" s="338"/>
      <c r="L60" s="338"/>
      <c r="M60" s="338"/>
      <c r="N60" s="338"/>
      <c r="O60" s="338"/>
      <c r="P60" s="342">
        <f>IF(P64=0,0,P67*1000/P64)</f>
        <v>5095.32</v>
      </c>
      <c r="Q60" s="342">
        <f>IF(Q64=0,0,Q67*1000/Q64)</f>
        <v>4876.88</v>
      </c>
      <c r="R60" s="342">
        <f>IF(R64=0,0,R67*1000/R64)</f>
        <v>4839.28</v>
      </c>
      <c r="S60" s="342">
        <f>IF(S64=0,0,S67*1000/S64)</f>
        <v>4774.3629300000002</v>
      </c>
      <c r="T60" s="340">
        <v>5095.32</v>
      </c>
      <c r="U60" s="341">
        <v>4876.88</v>
      </c>
      <c r="V60" s="341">
        <v>4839.28</v>
      </c>
      <c r="W60" s="341">
        <v>4774.3629300000002</v>
      </c>
      <c r="X60" s="339"/>
      <c r="Y60" s="339"/>
      <c r="Z60" s="339"/>
      <c r="AA60" s="339"/>
      <c r="AB60" s="339"/>
      <c r="AC60" s="339"/>
      <c r="AD60" s="339"/>
      <c r="AE60" s="339"/>
      <c r="AF60" s="339"/>
      <c r="AG60" s="339"/>
      <c r="AH60" s="339"/>
      <c r="AI60" s="339"/>
      <c r="AJ60" s="339"/>
      <c r="AK60" s="339"/>
      <c r="AL60" s="339"/>
      <c r="AM60" s="339"/>
      <c r="AN60" s="339"/>
      <c r="AO60" s="339"/>
      <c r="AP60" s="339"/>
      <c r="AQ60" s="339"/>
      <c r="AR60" s="339"/>
      <c r="AS60" s="339"/>
      <c r="AT60" s="339"/>
      <c r="AU60" s="339"/>
      <c r="AV60" s="339"/>
      <c r="AW60" s="339"/>
      <c r="AX60" s="339"/>
      <c r="AY60" s="339"/>
      <c r="AZ60" s="339"/>
      <c r="BA60" s="339"/>
      <c r="BB60" s="339"/>
      <c r="BC60" s="339"/>
      <c r="BD60" s="342">
        <f>IF(BD64=0,0,BD67*1000/BD64)</f>
        <v>0</v>
      </c>
      <c r="BE60" s="342">
        <f>IF(BE64=0,0,BE67*1000/BE64)</f>
        <v>0</v>
      </c>
      <c r="BF60" s="342">
        <f>IF(BF64=0,0,BF67*1000/BF64)</f>
        <v>0</v>
      </c>
      <c r="BG60" s="342">
        <f>IF(BG64=0,0,BG67*1000/BG64)</f>
        <v>0</v>
      </c>
      <c r="BH60" s="339"/>
      <c r="BI60" s="339"/>
      <c r="BJ60" s="339"/>
      <c r="BK60" s="339"/>
      <c r="BL60" s="339"/>
      <c r="BM60" s="339"/>
      <c r="BN60" s="339"/>
      <c r="BO60" s="339"/>
      <c r="BP60" s="339"/>
      <c r="BQ60" s="339"/>
      <c r="BR60" s="339"/>
      <c r="BS60" s="339"/>
      <c r="BT60" s="339"/>
      <c r="BU60" s="339"/>
      <c r="BV60" s="339"/>
      <c r="BW60" s="339"/>
      <c r="BX60" s="342">
        <f>IF(BX64=0,0,BX67*1000/BX64)</f>
        <v>0</v>
      </c>
      <c r="BY60" s="342">
        <f>IF(BY64=0,0,BY67*1000/BY64)</f>
        <v>0</v>
      </c>
      <c r="BZ60" s="342">
        <f>IF(BZ64=0,0,BZ67*1000/BZ64)</f>
        <v>0</v>
      </c>
      <c r="CA60" s="342">
        <f>IF(CA64=0,0,CA67*1000/CA64)</f>
        <v>0</v>
      </c>
      <c r="CB60" s="339"/>
      <c r="CC60" s="339"/>
      <c r="CD60" s="339"/>
      <c r="CE60" s="339"/>
      <c r="CF60" s="339"/>
      <c r="CG60" s="339"/>
      <c r="CH60" s="339"/>
      <c r="CI60" s="339"/>
      <c r="CJ60" s="339"/>
      <c r="CK60" s="339"/>
      <c r="CL60" s="339"/>
      <c r="CM60" s="339"/>
      <c r="CN60" s="339"/>
      <c r="CO60" s="339"/>
      <c r="CP60" s="339"/>
      <c r="CQ60" s="339"/>
      <c r="CR60" s="339"/>
      <c r="CS60" s="339"/>
      <c r="CT60" s="339"/>
      <c r="CU60" s="339"/>
      <c r="CV60" s="339"/>
      <c r="CW60" s="339"/>
      <c r="CX60" s="339"/>
      <c r="CY60" s="339"/>
      <c r="CZ60" s="339"/>
      <c r="DA60" s="339"/>
      <c r="DB60" s="339"/>
      <c r="DC60" s="339"/>
      <c r="DD60" s="342">
        <f>IF(DD64=0,0,DD67*1000/DD64)</f>
        <v>0</v>
      </c>
      <c r="DE60" s="342">
        <f>IF(DE64=0,0,DE67*1000/DE64)</f>
        <v>0</v>
      </c>
      <c r="DF60" s="342">
        <f>IF(DF64=0,0,DF67*1000/DF64)</f>
        <v>0</v>
      </c>
      <c r="DG60" s="342">
        <f>IF(DG64=0,0,DG67*1000/DG64)</f>
        <v>0</v>
      </c>
      <c r="DH60" s="339"/>
      <c r="DI60" s="339"/>
      <c r="DJ60" s="339"/>
      <c r="DK60" s="339"/>
      <c r="DL60" s="339"/>
      <c r="DM60" s="339"/>
      <c r="DN60" s="339"/>
      <c r="DO60" s="339"/>
      <c r="DP60" s="339"/>
      <c r="DQ60" s="339"/>
      <c r="DR60" s="339"/>
      <c r="DS60" s="339"/>
      <c r="DT60" s="339"/>
      <c r="DU60" s="339"/>
      <c r="DV60" s="339"/>
      <c r="DW60" s="339"/>
      <c r="DX60" s="339"/>
      <c r="DY60" s="339"/>
      <c r="DZ60" s="339"/>
      <c r="EA60" s="339"/>
      <c r="EB60" s="339"/>
      <c r="EC60" s="339"/>
      <c r="ED60" s="339"/>
      <c r="EE60" s="339"/>
      <c r="EF60" s="339"/>
      <c r="EG60" s="339"/>
      <c r="EH60" s="339"/>
      <c r="EI60" s="339"/>
      <c r="EJ60" s="339"/>
      <c r="EK60" s="339"/>
      <c r="EL60" s="339"/>
      <c r="EM60" s="339"/>
      <c r="EN60" s="339"/>
      <c r="EO60" s="339"/>
      <c r="EP60" s="339"/>
      <c r="EQ60" s="339"/>
      <c r="ER60" s="339"/>
      <c r="ES60" s="339"/>
      <c r="ET60" s="339"/>
      <c r="EU60" s="339"/>
      <c r="EV60" s="339"/>
      <c r="EW60" s="339"/>
      <c r="EX60" s="339"/>
      <c r="EY60" s="339"/>
      <c r="EZ60" s="339"/>
      <c r="FA60" s="339"/>
      <c r="FB60" s="339"/>
      <c r="FC60" s="339"/>
      <c r="FD60" s="339"/>
      <c r="FE60" s="339"/>
      <c r="FF60" s="339"/>
      <c r="FG60" s="339"/>
      <c r="FH60" s="339"/>
      <c r="FI60" s="339"/>
      <c r="FJ60" s="339"/>
      <c r="FK60" s="339"/>
      <c r="FL60" s="339"/>
      <c r="FM60" s="339"/>
      <c r="FN60" s="339"/>
      <c r="FO60" s="339"/>
      <c r="FP60" s="339"/>
      <c r="FQ60" s="339"/>
      <c r="FR60" s="339"/>
      <c r="FS60" s="339"/>
      <c r="FT60" s="339"/>
      <c r="FU60" s="339"/>
      <c r="FV60" s="339"/>
      <c r="FW60" s="339"/>
      <c r="FX60" s="339"/>
      <c r="FY60" s="339"/>
      <c r="FZ60" s="339"/>
      <c r="GA60" s="339"/>
      <c r="GB60" s="339"/>
      <c r="GC60" s="339"/>
      <c r="GD60" s="339"/>
      <c r="GE60" s="339"/>
      <c r="GF60" s="339"/>
      <c r="GG60" s="339"/>
      <c r="GH60" s="339"/>
      <c r="GI60" s="339"/>
      <c r="GJ60" s="339"/>
      <c r="GK60" s="339"/>
      <c r="GL60" s="339"/>
      <c r="GM60" s="343"/>
    </row>
    <row r="61" spans="1:196" s="356" customFormat="1" ht="12" customHeight="1">
      <c r="A61" s="328"/>
      <c r="B61" s="473"/>
      <c r="C61" s="318"/>
      <c r="D61" s="288"/>
      <c r="E61" s="318"/>
      <c r="F61" s="336" t="s">
        <v>237</v>
      </c>
      <c r="G61" s="480"/>
      <c r="H61" s="481"/>
      <c r="I61" s="481"/>
      <c r="J61" s="344" t="s">
        <v>234</v>
      </c>
      <c r="K61" s="338"/>
      <c r="L61" s="338"/>
      <c r="M61" s="338"/>
      <c r="N61" s="338"/>
      <c r="O61" s="338"/>
      <c r="P61" s="342">
        <f>IF(P64=0,0,P68*1000/P64)</f>
        <v>5095.32</v>
      </c>
      <c r="Q61" s="342">
        <f>IF(Q64=0,0,Q68*1000/Q64)</f>
        <v>4876.88</v>
      </c>
      <c r="R61" s="342">
        <f>IF(R64=0,0,R68*1000/R64)</f>
        <v>4839.28</v>
      </c>
      <c r="S61" s="342">
        <f>IF(S64=0,0,S68*1000/S64)</f>
        <v>4774.3629300000002</v>
      </c>
      <c r="T61" s="342">
        <f>T60*T57</f>
        <v>5095.32</v>
      </c>
      <c r="U61" s="342">
        <f>U60*U57</f>
        <v>4876.88</v>
      </c>
      <c r="V61" s="342">
        <f>V60*V57</f>
        <v>4839.28</v>
      </c>
      <c r="W61" s="342">
        <f>W60*W57</f>
        <v>4774.3629300000002</v>
      </c>
      <c r="X61" s="339"/>
      <c r="Y61" s="339"/>
      <c r="Z61" s="339"/>
      <c r="AA61" s="339"/>
      <c r="AB61" s="339"/>
      <c r="AC61" s="339"/>
      <c r="AD61" s="339"/>
      <c r="AE61" s="339"/>
      <c r="AF61" s="339"/>
      <c r="AG61" s="339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39"/>
      <c r="AT61" s="339"/>
      <c r="AU61" s="339"/>
      <c r="AV61" s="339"/>
      <c r="AW61" s="339"/>
      <c r="AX61" s="339"/>
      <c r="AY61" s="339"/>
      <c r="AZ61" s="339"/>
      <c r="BA61" s="339"/>
      <c r="BB61" s="339"/>
      <c r="BC61" s="339"/>
      <c r="BD61" s="342">
        <f>IF(BD64=0,0,BD68*1000/BD64)</f>
        <v>0</v>
      </c>
      <c r="BE61" s="342">
        <f>IF(BE64=0,0,BE68*1000/BE64)</f>
        <v>0</v>
      </c>
      <c r="BF61" s="342">
        <f>IF(BF64=0,0,BF68*1000/BF64)</f>
        <v>0</v>
      </c>
      <c r="BG61" s="342">
        <f>IF(BG64=0,0,BG68*1000/BG64)</f>
        <v>0</v>
      </c>
      <c r="BH61" s="339"/>
      <c r="BI61" s="339"/>
      <c r="BJ61" s="339"/>
      <c r="BK61" s="339"/>
      <c r="BL61" s="339"/>
      <c r="BM61" s="339"/>
      <c r="BN61" s="339"/>
      <c r="BO61" s="339"/>
      <c r="BP61" s="339"/>
      <c r="BQ61" s="339"/>
      <c r="BR61" s="339"/>
      <c r="BS61" s="339"/>
      <c r="BT61" s="339"/>
      <c r="BU61" s="339"/>
      <c r="BV61" s="339"/>
      <c r="BW61" s="339"/>
      <c r="BX61" s="342">
        <f>IF(BX64=0,0,BX68*1000/BX64)</f>
        <v>0</v>
      </c>
      <c r="BY61" s="342">
        <f>IF(BY64=0,0,BY68*1000/BY64)</f>
        <v>0</v>
      </c>
      <c r="BZ61" s="342">
        <f>IF(BZ64=0,0,BZ68*1000/BZ64)</f>
        <v>0</v>
      </c>
      <c r="CA61" s="342">
        <f>IF(CA64=0,0,CA68*1000/CA64)</f>
        <v>0</v>
      </c>
      <c r="CB61" s="339"/>
      <c r="CC61" s="339"/>
      <c r="CD61" s="339"/>
      <c r="CE61" s="339"/>
      <c r="CF61" s="339"/>
      <c r="CG61" s="339"/>
      <c r="CH61" s="339"/>
      <c r="CI61" s="339"/>
      <c r="CJ61" s="339"/>
      <c r="CK61" s="339"/>
      <c r="CL61" s="339"/>
      <c r="CM61" s="339"/>
      <c r="CN61" s="339"/>
      <c r="CO61" s="339"/>
      <c r="CP61" s="339"/>
      <c r="CQ61" s="339"/>
      <c r="CR61" s="339"/>
      <c r="CS61" s="339"/>
      <c r="CT61" s="339"/>
      <c r="CU61" s="339"/>
      <c r="CV61" s="339"/>
      <c r="CW61" s="339"/>
      <c r="CX61" s="339"/>
      <c r="CY61" s="339"/>
      <c r="CZ61" s="339"/>
      <c r="DA61" s="339"/>
      <c r="DB61" s="339"/>
      <c r="DC61" s="339"/>
      <c r="DD61" s="342">
        <f>IF(DD64=0,0,DD68*1000/DD64)</f>
        <v>0</v>
      </c>
      <c r="DE61" s="342">
        <f>IF(DE64=0,0,DE68*1000/DE64)</f>
        <v>0</v>
      </c>
      <c r="DF61" s="342">
        <f>IF(DF64=0,0,DF68*1000/DF64)</f>
        <v>0</v>
      </c>
      <c r="DG61" s="342">
        <f>IF(DG64=0,0,DG68*1000/DG64)</f>
        <v>0</v>
      </c>
      <c r="DH61" s="339"/>
      <c r="DI61" s="339"/>
      <c r="DJ61" s="339"/>
      <c r="DK61" s="339"/>
      <c r="DL61" s="339"/>
      <c r="DM61" s="339"/>
      <c r="DN61" s="339"/>
      <c r="DO61" s="339"/>
      <c r="DP61" s="339"/>
      <c r="DQ61" s="339"/>
      <c r="DR61" s="339"/>
      <c r="DS61" s="339"/>
      <c r="DT61" s="339"/>
      <c r="DU61" s="339"/>
      <c r="DV61" s="339"/>
      <c r="DW61" s="339"/>
      <c r="DX61" s="339"/>
      <c r="DY61" s="339"/>
      <c r="DZ61" s="339"/>
      <c r="EA61" s="339"/>
      <c r="EB61" s="339"/>
      <c r="EC61" s="339"/>
      <c r="ED61" s="339"/>
      <c r="EE61" s="339"/>
      <c r="EF61" s="339"/>
      <c r="EG61" s="339"/>
      <c r="EH61" s="339"/>
      <c r="EI61" s="339"/>
      <c r="EJ61" s="339"/>
      <c r="EK61" s="339"/>
      <c r="EL61" s="339"/>
      <c r="EM61" s="339"/>
      <c r="EN61" s="339"/>
      <c r="EO61" s="339"/>
      <c r="EP61" s="339"/>
      <c r="EQ61" s="339"/>
      <c r="ER61" s="339"/>
      <c r="ES61" s="339"/>
      <c r="ET61" s="339"/>
      <c r="EU61" s="339"/>
      <c r="EV61" s="339"/>
      <c r="EW61" s="339"/>
      <c r="EX61" s="339"/>
      <c r="EY61" s="339"/>
      <c r="EZ61" s="339"/>
      <c r="FA61" s="339"/>
      <c r="FB61" s="339"/>
      <c r="FC61" s="339"/>
      <c r="FD61" s="339"/>
      <c r="FE61" s="339"/>
      <c r="FF61" s="339"/>
      <c r="FG61" s="339"/>
      <c r="FH61" s="339"/>
      <c r="FI61" s="339"/>
      <c r="FJ61" s="339"/>
      <c r="FK61" s="339"/>
      <c r="FL61" s="339"/>
      <c r="FM61" s="339"/>
      <c r="FN61" s="339"/>
      <c r="FO61" s="339"/>
      <c r="FP61" s="339"/>
      <c r="FQ61" s="339"/>
      <c r="FR61" s="339"/>
      <c r="FS61" s="339"/>
      <c r="FT61" s="339"/>
      <c r="FU61" s="339"/>
      <c r="FV61" s="339"/>
      <c r="FW61" s="339"/>
      <c r="FX61" s="339"/>
      <c r="FY61" s="339"/>
      <c r="FZ61" s="339"/>
      <c r="GA61" s="339"/>
      <c r="GB61" s="339"/>
      <c r="GC61" s="339"/>
      <c r="GD61" s="339"/>
      <c r="GE61" s="339"/>
      <c r="GF61" s="339"/>
      <c r="GG61" s="339"/>
      <c r="GH61" s="339"/>
      <c r="GI61" s="339"/>
      <c r="GJ61" s="339"/>
      <c r="GK61" s="339"/>
      <c r="GL61" s="339"/>
      <c r="GM61" s="343"/>
    </row>
    <row r="62" spans="1:196" s="357" customFormat="1" ht="12" customHeight="1">
      <c r="A62" s="328"/>
      <c r="B62" s="473"/>
      <c r="C62" s="318"/>
      <c r="D62" s="288"/>
      <c r="E62" s="318"/>
      <c r="F62" s="336" t="s">
        <v>238</v>
      </c>
      <c r="G62" s="477" t="s">
        <v>239</v>
      </c>
      <c r="H62" s="478"/>
      <c r="I62" s="479"/>
      <c r="J62" s="337" t="s">
        <v>232</v>
      </c>
      <c r="K62" s="338"/>
      <c r="L62" s="338"/>
      <c r="M62" s="338"/>
      <c r="N62" s="338"/>
      <c r="O62" s="338"/>
      <c r="P62" s="342">
        <f t="shared" ref="P62:W62" si="1">IF(P66=0,0,P67*1000/P66)</f>
        <v>4450.0611353711784</v>
      </c>
      <c r="Q62" s="342">
        <f t="shared" si="1"/>
        <v>4259.2838427947599</v>
      </c>
      <c r="R62" s="342">
        <f t="shared" si="1"/>
        <v>4226.4454148471614</v>
      </c>
      <c r="S62" s="342">
        <f t="shared" si="1"/>
        <v>4151.6199391304353</v>
      </c>
      <c r="T62" s="342">
        <f t="shared" si="1"/>
        <v>4450.0611353711784</v>
      </c>
      <c r="U62" s="342">
        <f t="shared" si="1"/>
        <v>4259.2838427947599</v>
      </c>
      <c r="V62" s="342">
        <f t="shared" si="1"/>
        <v>4226.4454148471614</v>
      </c>
      <c r="W62" s="342">
        <f t="shared" si="1"/>
        <v>4151.6199391304353</v>
      </c>
      <c r="X62" s="339"/>
      <c r="Y62" s="339"/>
      <c r="Z62" s="339"/>
      <c r="AA62" s="339"/>
      <c r="AB62" s="339"/>
      <c r="AC62" s="339"/>
      <c r="AD62" s="339"/>
      <c r="AE62" s="339"/>
      <c r="AF62" s="339"/>
      <c r="AG62" s="339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39"/>
      <c r="AT62" s="339"/>
      <c r="AU62" s="339"/>
      <c r="AV62" s="339"/>
      <c r="AW62" s="339"/>
      <c r="AX62" s="339"/>
      <c r="AY62" s="339"/>
      <c r="AZ62" s="339"/>
      <c r="BA62" s="339"/>
      <c r="BB62" s="339"/>
      <c r="BC62" s="339"/>
      <c r="BD62" s="342">
        <f>IF(BD66=0,0,BD67*1000/BD66)</f>
        <v>0</v>
      </c>
      <c r="BE62" s="342">
        <f>IF(BE66=0,0,BE67*1000/BE66)</f>
        <v>0</v>
      </c>
      <c r="BF62" s="342">
        <f>IF(BF66=0,0,BF67*1000/BF66)</f>
        <v>0</v>
      </c>
      <c r="BG62" s="342">
        <f>IF(BG66=0,0,BG67*1000/BG66)</f>
        <v>0</v>
      </c>
      <c r="BH62" s="339"/>
      <c r="BI62" s="339"/>
      <c r="BJ62" s="339"/>
      <c r="BK62" s="339"/>
      <c r="BL62" s="339"/>
      <c r="BM62" s="339"/>
      <c r="BN62" s="339"/>
      <c r="BO62" s="339"/>
      <c r="BP62" s="339"/>
      <c r="BQ62" s="339"/>
      <c r="BR62" s="339"/>
      <c r="BS62" s="339"/>
      <c r="BT62" s="339"/>
      <c r="BU62" s="339"/>
      <c r="BV62" s="339"/>
      <c r="BW62" s="339"/>
      <c r="BX62" s="342">
        <f>IF(BX66=0,0,BX67*1000/BX66)</f>
        <v>0</v>
      </c>
      <c r="BY62" s="342">
        <f>IF(BY66=0,0,BY67*1000/BY66)</f>
        <v>0</v>
      </c>
      <c r="BZ62" s="342">
        <f>IF(BZ66=0,0,BZ67*1000/BZ66)</f>
        <v>0</v>
      </c>
      <c r="CA62" s="342">
        <f>IF(CA66=0,0,CA67*1000/CA66)</f>
        <v>0</v>
      </c>
      <c r="CB62" s="339"/>
      <c r="CC62" s="339"/>
      <c r="CD62" s="339"/>
      <c r="CE62" s="339"/>
      <c r="CF62" s="339"/>
      <c r="CG62" s="339"/>
      <c r="CH62" s="339"/>
      <c r="CI62" s="339"/>
      <c r="CJ62" s="339"/>
      <c r="CK62" s="339"/>
      <c r="CL62" s="339"/>
      <c r="CM62" s="339"/>
      <c r="CN62" s="339"/>
      <c r="CO62" s="339"/>
      <c r="CP62" s="339"/>
      <c r="CQ62" s="339"/>
      <c r="CR62" s="339"/>
      <c r="CS62" s="339"/>
      <c r="CT62" s="339"/>
      <c r="CU62" s="339"/>
      <c r="CV62" s="339"/>
      <c r="CW62" s="339"/>
      <c r="CX62" s="339"/>
      <c r="CY62" s="339"/>
      <c r="CZ62" s="339"/>
      <c r="DA62" s="339"/>
      <c r="DB62" s="339"/>
      <c r="DC62" s="339"/>
      <c r="DD62" s="342">
        <f>IF(DD66=0,0,DD67*1000/DD66)</f>
        <v>0</v>
      </c>
      <c r="DE62" s="342">
        <f>IF(DE66=0,0,DE67*1000/DE66)</f>
        <v>0</v>
      </c>
      <c r="DF62" s="342">
        <f>IF(DF66=0,0,DF67*1000/DF66)</f>
        <v>0</v>
      </c>
      <c r="DG62" s="342">
        <f>IF(DG66=0,0,DG67*1000/DG66)</f>
        <v>0</v>
      </c>
      <c r="DH62" s="339"/>
      <c r="DI62" s="339"/>
      <c r="DJ62" s="339"/>
      <c r="DK62" s="339"/>
      <c r="DL62" s="339"/>
      <c r="DM62" s="339"/>
      <c r="DN62" s="339"/>
      <c r="DO62" s="339"/>
      <c r="DP62" s="339"/>
      <c r="DQ62" s="339"/>
      <c r="DR62" s="339"/>
      <c r="DS62" s="339"/>
      <c r="DT62" s="339"/>
      <c r="DU62" s="339"/>
      <c r="DV62" s="339"/>
      <c r="DW62" s="339"/>
      <c r="DX62" s="339"/>
      <c r="DY62" s="339"/>
      <c r="DZ62" s="339"/>
      <c r="EA62" s="339"/>
      <c r="EB62" s="339"/>
      <c r="EC62" s="339"/>
      <c r="ED62" s="339"/>
      <c r="EE62" s="339"/>
      <c r="EF62" s="339"/>
      <c r="EG62" s="339"/>
      <c r="EH62" s="339"/>
      <c r="EI62" s="339"/>
      <c r="EJ62" s="339"/>
      <c r="EK62" s="339"/>
      <c r="EL62" s="339"/>
      <c r="EM62" s="339"/>
      <c r="EN62" s="339"/>
      <c r="EO62" s="339"/>
      <c r="EP62" s="339"/>
      <c r="EQ62" s="339"/>
      <c r="ER62" s="339"/>
      <c r="ES62" s="339"/>
      <c r="ET62" s="339"/>
      <c r="EU62" s="339"/>
      <c r="EV62" s="339"/>
      <c r="EW62" s="339"/>
      <c r="EX62" s="339"/>
      <c r="EY62" s="339"/>
      <c r="EZ62" s="339"/>
      <c r="FA62" s="339"/>
      <c r="FB62" s="339"/>
      <c r="FC62" s="339"/>
      <c r="FD62" s="339"/>
      <c r="FE62" s="339"/>
      <c r="FF62" s="339"/>
      <c r="FG62" s="339"/>
      <c r="FH62" s="339"/>
      <c r="FI62" s="339"/>
      <c r="FJ62" s="339"/>
      <c r="FK62" s="339"/>
      <c r="FL62" s="339"/>
      <c r="FM62" s="339"/>
      <c r="FN62" s="339"/>
      <c r="FO62" s="339"/>
      <c r="FP62" s="339"/>
      <c r="FQ62" s="339"/>
      <c r="FR62" s="339"/>
      <c r="FS62" s="339"/>
      <c r="FT62" s="339"/>
      <c r="FU62" s="339"/>
      <c r="FV62" s="339"/>
      <c r="FW62" s="339"/>
      <c r="FX62" s="339"/>
      <c r="FY62" s="339"/>
      <c r="FZ62" s="339"/>
      <c r="GA62" s="339"/>
      <c r="GB62" s="339"/>
      <c r="GC62" s="339"/>
      <c r="GD62" s="339"/>
      <c r="GE62" s="339"/>
      <c r="GF62" s="339"/>
      <c r="GG62" s="339"/>
      <c r="GH62" s="339"/>
      <c r="GI62" s="339"/>
      <c r="GJ62" s="339"/>
      <c r="GK62" s="339"/>
      <c r="GL62" s="339"/>
      <c r="GM62" s="343"/>
    </row>
    <row r="63" spans="1:196" s="358" customFormat="1" ht="12" customHeight="1">
      <c r="A63" s="328"/>
      <c r="B63" s="473"/>
      <c r="C63" s="318"/>
      <c r="D63" s="288"/>
      <c r="E63" s="318"/>
      <c r="F63" s="336" t="s">
        <v>240</v>
      </c>
      <c r="G63" s="480"/>
      <c r="H63" s="481"/>
      <c r="I63" s="481"/>
      <c r="J63" s="344" t="s">
        <v>234</v>
      </c>
      <c r="K63" s="338"/>
      <c r="L63" s="338"/>
      <c r="M63" s="338"/>
      <c r="N63" s="338"/>
      <c r="O63" s="338"/>
      <c r="P63" s="342">
        <f t="shared" ref="P63:W63" si="2">IF(P66=0,0,P68*1000/P66)</f>
        <v>4450.0611353711784</v>
      </c>
      <c r="Q63" s="342">
        <f t="shared" si="2"/>
        <v>4259.2838427947599</v>
      </c>
      <c r="R63" s="342">
        <f t="shared" si="2"/>
        <v>4226.4454148471614</v>
      </c>
      <c r="S63" s="342">
        <f t="shared" si="2"/>
        <v>4151.6199391304353</v>
      </c>
      <c r="T63" s="342">
        <f t="shared" si="2"/>
        <v>4450.0611353711784</v>
      </c>
      <c r="U63" s="342">
        <f t="shared" si="2"/>
        <v>4259.2838427947599</v>
      </c>
      <c r="V63" s="342">
        <f t="shared" si="2"/>
        <v>4226.4454148471614</v>
      </c>
      <c r="W63" s="342">
        <f t="shared" si="2"/>
        <v>4151.6199391304353</v>
      </c>
      <c r="X63" s="339"/>
      <c r="Y63" s="339"/>
      <c r="Z63" s="339"/>
      <c r="AA63" s="339"/>
      <c r="AB63" s="339"/>
      <c r="AC63" s="339"/>
      <c r="AD63" s="339"/>
      <c r="AE63" s="339"/>
      <c r="AF63" s="339"/>
      <c r="AG63" s="339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39"/>
      <c r="AT63" s="339"/>
      <c r="AU63" s="339"/>
      <c r="AV63" s="339"/>
      <c r="AW63" s="339"/>
      <c r="AX63" s="339"/>
      <c r="AY63" s="339"/>
      <c r="AZ63" s="339"/>
      <c r="BA63" s="339"/>
      <c r="BB63" s="339"/>
      <c r="BC63" s="339"/>
      <c r="BD63" s="342">
        <f>IF(BD66=0,0,BD68*1000/BD66)</f>
        <v>0</v>
      </c>
      <c r="BE63" s="342">
        <f>IF(BE66=0,0,BE68*1000/BE66)</f>
        <v>0</v>
      </c>
      <c r="BF63" s="342">
        <f>IF(BF66=0,0,BF68*1000/BF66)</f>
        <v>0</v>
      </c>
      <c r="BG63" s="342">
        <f>IF(BG66=0,0,BG68*1000/BG66)</f>
        <v>0</v>
      </c>
      <c r="BH63" s="339"/>
      <c r="BI63" s="339"/>
      <c r="BJ63" s="339"/>
      <c r="BK63" s="339"/>
      <c r="BL63" s="339"/>
      <c r="BM63" s="339"/>
      <c r="BN63" s="339"/>
      <c r="BO63" s="339"/>
      <c r="BP63" s="339"/>
      <c r="BQ63" s="339"/>
      <c r="BR63" s="339"/>
      <c r="BS63" s="339"/>
      <c r="BT63" s="339"/>
      <c r="BU63" s="339"/>
      <c r="BV63" s="339"/>
      <c r="BW63" s="339"/>
      <c r="BX63" s="342">
        <f>IF(BX66=0,0,BX68*1000/BX66)</f>
        <v>0</v>
      </c>
      <c r="BY63" s="342">
        <f>IF(BY66=0,0,BY68*1000/BY66)</f>
        <v>0</v>
      </c>
      <c r="BZ63" s="342">
        <f>IF(BZ66=0,0,BZ68*1000/BZ66)</f>
        <v>0</v>
      </c>
      <c r="CA63" s="342">
        <f>IF(CA66=0,0,CA68*1000/CA66)</f>
        <v>0</v>
      </c>
      <c r="CB63" s="339"/>
      <c r="CC63" s="339"/>
      <c r="CD63" s="339"/>
      <c r="CE63" s="339"/>
      <c r="CF63" s="339"/>
      <c r="CG63" s="339"/>
      <c r="CH63" s="339"/>
      <c r="CI63" s="339"/>
      <c r="CJ63" s="339"/>
      <c r="CK63" s="339"/>
      <c r="CL63" s="339"/>
      <c r="CM63" s="339"/>
      <c r="CN63" s="339"/>
      <c r="CO63" s="339"/>
      <c r="CP63" s="339"/>
      <c r="CQ63" s="339"/>
      <c r="CR63" s="339"/>
      <c r="CS63" s="339"/>
      <c r="CT63" s="339"/>
      <c r="CU63" s="339"/>
      <c r="CV63" s="339"/>
      <c r="CW63" s="339"/>
      <c r="CX63" s="339"/>
      <c r="CY63" s="339"/>
      <c r="CZ63" s="339"/>
      <c r="DA63" s="339"/>
      <c r="DB63" s="339"/>
      <c r="DC63" s="339"/>
      <c r="DD63" s="342">
        <f>IF(DD66=0,0,DD68*1000/DD66)</f>
        <v>0</v>
      </c>
      <c r="DE63" s="342">
        <f>IF(DE66=0,0,DE68*1000/DE66)</f>
        <v>0</v>
      </c>
      <c r="DF63" s="342">
        <f>IF(DF66=0,0,DF68*1000/DF66)</f>
        <v>0</v>
      </c>
      <c r="DG63" s="342">
        <f>IF(DG66=0,0,DG68*1000/DG66)</f>
        <v>0</v>
      </c>
      <c r="DH63" s="339"/>
      <c r="DI63" s="339"/>
      <c r="DJ63" s="339"/>
      <c r="DK63" s="339"/>
      <c r="DL63" s="339"/>
      <c r="DM63" s="339"/>
      <c r="DN63" s="339"/>
      <c r="DO63" s="339"/>
      <c r="DP63" s="339"/>
      <c r="DQ63" s="339"/>
      <c r="DR63" s="339"/>
      <c r="DS63" s="339"/>
      <c r="DT63" s="339"/>
      <c r="DU63" s="339"/>
      <c r="DV63" s="339"/>
      <c r="DW63" s="339"/>
      <c r="DX63" s="339"/>
      <c r="DY63" s="339"/>
      <c r="DZ63" s="339"/>
      <c r="EA63" s="339"/>
      <c r="EB63" s="339"/>
      <c r="EC63" s="339"/>
      <c r="ED63" s="339"/>
      <c r="EE63" s="339"/>
      <c r="EF63" s="339"/>
      <c r="EG63" s="339"/>
      <c r="EH63" s="339"/>
      <c r="EI63" s="339"/>
      <c r="EJ63" s="339"/>
      <c r="EK63" s="339"/>
      <c r="EL63" s="339"/>
      <c r="EM63" s="339"/>
      <c r="EN63" s="339"/>
      <c r="EO63" s="339"/>
      <c r="EP63" s="339"/>
      <c r="EQ63" s="339"/>
      <c r="ER63" s="339"/>
      <c r="ES63" s="339"/>
      <c r="ET63" s="339"/>
      <c r="EU63" s="339"/>
      <c r="EV63" s="339"/>
      <c r="EW63" s="339"/>
      <c r="EX63" s="339"/>
      <c r="EY63" s="339"/>
      <c r="EZ63" s="339"/>
      <c r="FA63" s="339"/>
      <c r="FB63" s="339"/>
      <c r="FC63" s="339"/>
      <c r="FD63" s="339"/>
      <c r="FE63" s="339"/>
      <c r="FF63" s="339"/>
      <c r="FG63" s="339"/>
      <c r="FH63" s="339"/>
      <c r="FI63" s="339"/>
      <c r="FJ63" s="339"/>
      <c r="FK63" s="339"/>
      <c r="FL63" s="339"/>
      <c r="FM63" s="339"/>
      <c r="FN63" s="339"/>
      <c r="FO63" s="339"/>
      <c r="FP63" s="339"/>
      <c r="FQ63" s="339"/>
      <c r="FR63" s="339"/>
      <c r="FS63" s="339"/>
      <c r="FT63" s="339"/>
      <c r="FU63" s="339"/>
      <c r="FV63" s="339"/>
      <c r="FW63" s="339"/>
      <c r="FX63" s="339"/>
      <c r="FY63" s="339"/>
      <c r="FZ63" s="339"/>
      <c r="GA63" s="339"/>
      <c r="GB63" s="339"/>
      <c r="GC63" s="339"/>
      <c r="GD63" s="339"/>
      <c r="GE63" s="339"/>
      <c r="GF63" s="339"/>
      <c r="GG63" s="339"/>
      <c r="GH63" s="339"/>
      <c r="GI63" s="339"/>
      <c r="GJ63" s="339"/>
      <c r="GK63" s="339"/>
      <c r="GL63" s="339"/>
      <c r="GM63" s="343"/>
    </row>
    <row r="64" spans="1:196" s="359" customFormat="1" ht="12" customHeight="1">
      <c r="A64" s="328"/>
      <c r="B64" s="473"/>
      <c r="C64" s="318"/>
      <c r="D64" s="288"/>
      <c r="E64" s="318"/>
      <c r="F64" s="336" t="s">
        <v>241</v>
      </c>
      <c r="G64" s="461" t="s">
        <v>242</v>
      </c>
      <c r="H64" s="462"/>
      <c r="I64" s="462"/>
      <c r="J64" s="462"/>
      <c r="K64" s="338"/>
      <c r="L64" s="338"/>
      <c r="M64" s="338"/>
      <c r="N64" s="338"/>
      <c r="O64" s="338"/>
      <c r="P64" s="342">
        <f>SUM(T64,X64,AB64)</f>
        <v>1723.4870000000001</v>
      </c>
      <c r="Q64" s="342">
        <f>SUM(U64,Y64,AC64)</f>
        <v>1055.8430000000001</v>
      </c>
      <c r="R64" s="342">
        <f>SUM(V64,Z64,AD64)</f>
        <v>968.005</v>
      </c>
      <c r="S64" s="342">
        <f>SUM(W64,AA64,AE64)</f>
        <v>724.06</v>
      </c>
      <c r="T64" s="340">
        <v>1723.4870000000001</v>
      </c>
      <c r="U64" s="341">
        <v>1055.8430000000001</v>
      </c>
      <c r="V64" s="341">
        <v>968.005</v>
      </c>
      <c r="W64" s="341">
        <v>724.06</v>
      </c>
      <c r="X64" s="339"/>
      <c r="Y64" s="339"/>
      <c r="Z64" s="339"/>
      <c r="AA64" s="339"/>
      <c r="AB64" s="339"/>
      <c r="AC64" s="339"/>
      <c r="AD64" s="339"/>
      <c r="AE64" s="339"/>
      <c r="AF64" s="339"/>
      <c r="AG64" s="339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39"/>
      <c r="AT64" s="339"/>
      <c r="AU64" s="339"/>
      <c r="AV64" s="339"/>
      <c r="AW64" s="339"/>
      <c r="AX64" s="339"/>
      <c r="AY64" s="339"/>
      <c r="AZ64" s="339"/>
      <c r="BA64" s="339"/>
      <c r="BB64" s="339"/>
      <c r="BC64" s="339"/>
      <c r="BD64" s="342">
        <f>SUM(BH64,BL64,BP64,BT64)</f>
        <v>0</v>
      </c>
      <c r="BE64" s="342">
        <f>SUM(BI64,BM64,BQ64,BU64)</f>
        <v>0</v>
      </c>
      <c r="BF64" s="342">
        <f>SUM(BJ64,BN64,BR64,BV64)</f>
        <v>0</v>
      </c>
      <c r="BG64" s="342">
        <f>SUM(BK64,BO64,BS64,BW64)</f>
        <v>0</v>
      </c>
      <c r="BH64" s="339"/>
      <c r="BI64" s="339"/>
      <c r="BJ64" s="339"/>
      <c r="BK64" s="339"/>
      <c r="BL64" s="339"/>
      <c r="BM64" s="339"/>
      <c r="BN64" s="339"/>
      <c r="BO64" s="339"/>
      <c r="BP64" s="339"/>
      <c r="BQ64" s="339"/>
      <c r="BR64" s="339"/>
      <c r="BS64" s="339"/>
      <c r="BT64" s="339"/>
      <c r="BU64" s="339"/>
      <c r="BV64" s="339"/>
      <c r="BW64" s="339"/>
      <c r="BX64" s="342">
        <f>SUM(CB64,CF64,CJ64,CN64,CR64,CV64)</f>
        <v>0</v>
      </c>
      <c r="BY64" s="342">
        <f>SUM(CC64,CG64,CK64,CO64,CS64,CW64)</f>
        <v>0</v>
      </c>
      <c r="BZ64" s="342">
        <f>SUM(CD64,CH64,CL64,CP64,CT64,CX64)</f>
        <v>0</v>
      </c>
      <c r="CA64" s="342">
        <f>SUM(CE64,CI64,CM64,CQ64,CU64,CY64)</f>
        <v>0</v>
      </c>
      <c r="CB64" s="339"/>
      <c r="CC64" s="339"/>
      <c r="CD64" s="339"/>
      <c r="CE64" s="339"/>
      <c r="CF64" s="339"/>
      <c r="CG64" s="339"/>
      <c r="CH64" s="339"/>
      <c r="CI64" s="339"/>
      <c r="CJ64" s="339"/>
      <c r="CK64" s="339"/>
      <c r="CL64" s="339"/>
      <c r="CM64" s="339"/>
      <c r="CN64" s="339"/>
      <c r="CO64" s="339"/>
      <c r="CP64" s="339"/>
      <c r="CQ64" s="339"/>
      <c r="CR64" s="339"/>
      <c r="CS64" s="339"/>
      <c r="CT64" s="339"/>
      <c r="CU64" s="339"/>
      <c r="CV64" s="339"/>
      <c r="CW64" s="339"/>
      <c r="CX64" s="339"/>
      <c r="CY64" s="339"/>
      <c r="CZ64" s="339"/>
      <c r="DA64" s="339"/>
      <c r="DB64" s="339"/>
      <c r="DC64" s="339"/>
      <c r="DD64" s="342">
        <f>SUM(DH64,DL64,DP64,DT64,DX64,EB64,EF64,EJ64,EN64)</f>
        <v>0</v>
      </c>
      <c r="DE64" s="342">
        <f>SUM(DI64,DM64,DQ64,DU64,DY64,EC64,EG64,EK64,EO64)</f>
        <v>0</v>
      </c>
      <c r="DF64" s="342">
        <f>SUM(DJ64,DN64,DR64,DV64,DZ64,ED64,EH64,EL64,EP64)</f>
        <v>0</v>
      </c>
      <c r="DG64" s="342">
        <f>SUM(DK64,DO64,DS64,DW64,EA64,EE64,EI64,EM64,EQ64)</f>
        <v>0</v>
      </c>
      <c r="DH64" s="339"/>
      <c r="DI64" s="339"/>
      <c r="DJ64" s="339"/>
      <c r="DK64" s="339"/>
      <c r="DL64" s="339"/>
      <c r="DM64" s="339"/>
      <c r="DN64" s="339"/>
      <c r="DO64" s="339"/>
      <c r="DP64" s="339"/>
      <c r="DQ64" s="339"/>
      <c r="DR64" s="339"/>
      <c r="DS64" s="339"/>
      <c r="DT64" s="339"/>
      <c r="DU64" s="339"/>
      <c r="DV64" s="339"/>
      <c r="DW64" s="339"/>
      <c r="DX64" s="339"/>
      <c r="DY64" s="339"/>
      <c r="DZ64" s="339"/>
      <c r="EA64" s="339"/>
      <c r="EB64" s="339"/>
      <c r="EC64" s="339"/>
      <c r="ED64" s="339"/>
      <c r="EE64" s="339"/>
      <c r="EF64" s="339"/>
      <c r="EG64" s="339"/>
      <c r="EH64" s="339"/>
      <c r="EI64" s="339"/>
      <c r="EJ64" s="339"/>
      <c r="EK64" s="339"/>
      <c r="EL64" s="339"/>
      <c r="EM64" s="339"/>
      <c r="EN64" s="339"/>
      <c r="EO64" s="339"/>
      <c r="EP64" s="339"/>
      <c r="EQ64" s="339"/>
      <c r="ER64" s="339"/>
      <c r="ES64" s="339"/>
      <c r="ET64" s="339"/>
      <c r="EU64" s="339"/>
      <c r="EV64" s="339"/>
      <c r="EW64" s="339"/>
      <c r="EX64" s="339"/>
      <c r="EY64" s="339"/>
      <c r="EZ64" s="339"/>
      <c r="FA64" s="339"/>
      <c r="FB64" s="339"/>
      <c r="FC64" s="339"/>
      <c r="FD64" s="339"/>
      <c r="FE64" s="339"/>
      <c r="FF64" s="339"/>
      <c r="FG64" s="339"/>
      <c r="FH64" s="339"/>
      <c r="FI64" s="339"/>
      <c r="FJ64" s="339"/>
      <c r="FK64" s="339"/>
      <c r="FL64" s="339"/>
      <c r="FM64" s="339"/>
      <c r="FN64" s="339"/>
      <c r="FO64" s="339"/>
      <c r="FP64" s="339"/>
      <c r="FQ64" s="339"/>
      <c r="FR64" s="339"/>
      <c r="FS64" s="339"/>
      <c r="FT64" s="339"/>
      <c r="FU64" s="339"/>
      <c r="FV64" s="339"/>
      <c r="FW64" s="339"/>
      <c r="FX64" s="339"/>
      <c r="FY64" s="339"/>
      <c r="FZ64" s="339"/>
      <c r="GA64" s="339"/>
      <c r="GB64" s="339"/>
      <c r="GC64" s="339"/>
      <c r="GD64" s="339"/>
      <c r="GE64" s="339"/>
      <c r="GF64" s="339"/>
      <c r="GG64" s="339"/>
      <c r="GH64" s="339"/>
      <c r="GI64" s="339"/>
      <c r="GJ64" s="339"/>
      <c r="GK64" s="339"/>
      <c r="GL64" s="339"/>
      <c r="GM64" s="343"/>
    </row>
    <row r="65" spans="1:195" s="360" customFormat="1" ht="12" customHeight="1">
      <c r="A65" s="328"/>
      <c r="B65" s="473"/>
      <c r="C65" s="318"/>
      <c r="D65" s="288"/>
      <c r="E65" s="318"/>
      <c r="F65" s="336" t="s">
        <v>243</v>
      </c>
      <c r="G65" s="461" t="s">
        <v>244</v>
      </c>
      <c r="H65" s="462"/>
      <c r="I65" s="462"/>
      <c r="J65" s="462"/>
      <c r="K65" s="338"/>
      <c r="L65" s="338"/>
      <c r="M65" s="338"/>
      <c r="N65" s="338"/>
      <c r="O65" s="338"/>
      <c r="P65" s="339"/>
      <c r="Q65" s="339"/>
      <c r="R65" s="339"/>
      <c r="S65" s="339"/>
      <c r="T65" s="340">
        <v>1.145</v>
      </c>
      <c r="U65" s="341">
        <v>1.145</v>
      </c>
      <c r="V65" s="341">
        <v>1.145</v>
      </c>
      <c r="W65" s="341">
        <v>1.1499999999999999</v>
      </c>
      <c r="X65" s="339"/>
      <c r="Y65" s="339"/>
      <c r="Z65" s="339"/>
      <c r="AA65" s="339"/>
      <c r="AB65" s="339"/>
      <c r="AC65" s="339"/>
      <c r="AD65" s="339"/>
      <c r="AE65" s="339"/>
      <c r="AF65" s="339"/>
      <c r="AG65" s="339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39"/>
      <c r="AT65" s="339"/>
      <c r="AU65" s="339"/>
      <c r="AV65" s="339"/>
      <c r="AW65" s="339"/>
      <c r="AX65" s="339"/>
      <c r="AY65" s="339"/>
      <c r="AZ65" s="339"/>
      <c r="BA65" s="339"/>
      <c r="BB65" s="339"/>
      <c r="BC65" s="339"/>
      <c r="BD65" s="339"/>
      <c r="BE65" s="339"/>
      <c r="BF65" s="339"/>
      <c r="BG65" s="339"/>
      <c r="BH65" s="339"/>
      <c r="BI65" s="339"/>
      <c r="BJ65" s="339"/>
      <c r="BK65" s="339"/>
      <c r="BL65" s="339"/>
      <c r="BM65" s="339"/>
      <c r="BN65" s="339"/>
      <c r="BO65" s="339"/>
      <c r="BP65" s="339"/>
      <c r="BQ65" s="339"/>
      <c r="BR65" s="339"/>
      <c r="BS65" s="339"/>
      <c r="BT65" s="339"/>
      <c r="BU65" s="339"/>
      <c r="BV65" s="339"/>
      <c r="BW65" s="339"/>
      <c r="BX65" s="339"/>
      <c r="BY65" s="339"/>
      <c r="BZ65" s="339"/>
      <c r="CA65" s="339"/>
      <c r="CB65" s="339"/>
      <c r="CC65" s="339"/>
      <c r="CD65" s="339"/>
      <c r="CE65" s="339"/>
      <c r="CF65" s="339"/>
      <c r="CG65" s="339"/>
      <c r="CH65" s="339"/>
      <c r="CI65" s="339"/>
      <c r="CJ65" s="339"/>
      <c r="CK65" s="339"/>
      <c r="CL65" s="339"/>
      <c r="CM65" s="339"/>
      <c r="CN65" s="339"/>
      <c r="CO65" s="339"/>
      <c r="CP65" s="339"/>
      <c r="CQ65" s="339"/>
      <c r="CR65" s="339"/>
      <c r="CS65" s="339"/>
      <c r="CT65" s="339"/>
      <c r="CU65" s="339"/>
      <c r="CV65" s="339"/>
      <c r="CW65" s="339"/>
      <c r="CX65" s="339"/>
      <c r="CY65" s="339"/>
      <c r="CZ65" s="339"/>
      <c r="DA65" s="339"/>
      <c r="DB65" s="339"/>
      <c r="DC65" s="339"/>
      <c r="DD65" s="339"/>
      <c r="DE65" s="339"/>
      <c r="DF65" s="339"/>
      <c r="DG65" s="339"/>
      <c r="DH65" s="339"/>
      <c r="DI65" s="339"/>
      <c r="DJ65" s="339"/>
      <c r="DK65" s="339"/>
      <c r="DL65" s="339"/>
      <c r="DM65" s="339"/>
      <c r="DN65" s="339"/>
      <c r="DO65" s="339"/>
      <c r="DP65" s="339"/>
      <c r="DQ65" s="339"/>
      <c r="DR65" s="339"/>
      <c r="DS65" s="339"/>
      <c r="DT65" s="339"/>
      <c r="DU65" s="339"/>
      <c r="DV65" s="339"/>
      <c r="DW65" s="339"/>
      <c r="DX65" s="339"/>
      <c r="DY65" s="339"/>
      <c r="DZ65" s="339"/>
      <c r="EA65" s="339"/>
      <c r="EB65" s="339"/>
      <c r="EC65" s="339"/>
      <c r="ED65" s="339"/>
      <c r="EE65" s="339"/>
      <c r="EF65" s="339"/>
      <c r="EG65" s="339"/>
      <c r="EH65" s="339"/>
      <c r="EI65" s="339"/>
      <c r="EJ65" s="339"/>
      <c r="EK65" s="339"/>
      <c r="EL65" s="339"/>
      <c r="EM65" s="339"/>
      <c r="EN65" s="339"/>
      <c r="EO65" s="339"/>
      <c r="EP65" s="339"/>
      <c r="EQ65" s="339"/>
      <c r="ER65" s="339"/>
      <c r="ES65" s="339"/>
      <c r="ET65" s="339"/>
      <c r="EU65" s="339"/>
      <c r="EV65" s="339"/>
      <c r="EW65" s="339"/>
      <c r="EX65" s="339"/>
      <c r="EY65" s="339"/>
      <c r="EZ65" s="339"/>
      <c r="FA65" s="339"/>
      <c r="FB65" s="339"/>
      <c r="FC65" s="339"/>
      <c r="FD65" s="339"/>
      <c r="FE65" s="339"/>
      <c r="FF65" s="339"/>
      <c r="FG65" s="339"/>
      <c r="FH65" s="339"/>
      <c r="FI65" s="339"/>
      <c r="FJ65" s="339"/>
      <c r="FK65" s="339"/>
      <c r="FL65" s="339"/>
      <c r="FM65" s="339"/>
      <c r="FN65" s="339"/>
      <c r="FO65" s="339"/>
      <c r="FP65" s="339"/>
      <c r="FQ65" s="339"/>
      <c r="FR65" s="339"/>
      <c r="FS65" s="339"/>
      <c r="FT65" s="339"/>
      <c r="FU65" s="339"/>
      <c r="FV65" s="339"/>
      <c r="FW65" s="339"/>
      <c r="FX65" s="339"/>
      <c r="FY65" s="339"/>
      <c r="FZ65" s="339"/>
      <c r="GA65" s="339"/>
      <c r="GB65" s="339"/>
      <c r="GC65" s="339"/>
      <c r="GD65" s="339"/>
      <c r="GE65" s="339"/>
      <c r="GF65" s="339"/>
      <c r="GG65" s="339"/>
      <c r="GH65" s="339"/>
      <c r="GI65" s="339"/>
      <c r="GJ65" s="339"/>
      <c r="GK65" s="339"/>
      <c r="GL65" s="339"/>
      <c r="GM65" s="343"/>
    </row>
    <row r="66" spans="1:195" s="361" customFormat="1" ht="12" customHeight="1">
      <c r="A66" s="328"/>
      <c r="B66" s="473"/>
      <c r="C66" s="318"/>
      <c r="D66" s="288"/>
      <c r="E66" s="318"/>
      <c r="F66" s="336" t="s">
        <v>245</v>
      </c>
      <c r="G66" s="461" t="s">
        <v>246</v>
      </c>
      <c r="H66" s="462"/>
      <c r="I66" s="462"/>
      <c r="J66" s="462"/>
      <c r="K66" s="338"/>
      <c r="L66" s="338"/>
      <c r="M66" s="338"/>
      <c r="N66" s="338"/>
      <c r="O66" s="338"/>
      <c r="P66" s="342">
        <f t="shared" ref="P66:S68" si="3">SUM(T66,X66,AB66)</f>
        <v>1973.3926150000002</v>
      </c>
      <c r="Q66" s="342">
        <f t="shared" si="3"/>
        <v>1208.940235</v>
      </c>
      <c r="R66" s="342">
        <f t="shared" si="3"/>
        <v>1108.3657250000001</v>
      </c>
      <c r="S66" s="342">
        <f t="shared" si="3"/>
        <v>832.66899999999987</v>
      </c>
      <c r="T66" s="342">
        <f>T64*T65</f>
        <v>1973.3926150000002</v>
      </c>
      <c r="U66" s="342">
        <f>U64*U65</f>
        <v>1208.940235</v>
      </c>
      <c r="V66" s="342">
        <f>V64*V65</f>
        <v>1108.3657250000001</v>
      </c>
      <c r="W66" s="342">
        <f>W64*W65</f>
        <v>832.66899999999987</v>
      </c>
      <c r="X66" s="339"/>
      <c r="Y66" s="339"/>
      <c r="Z66" s="339"/>
      <c r="AA66" s="339"/>
      <c r="AB66" s="339"/>
      <c r="AC66" s="339"/>
      <c r="AD66" s="339"/>
      <c r="AE66" s="339"/>
      <c r="AF66" s="339"/>
      <c r="AG66" s="339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39"/>
      <c r="AT66" s="339"/>
      <c r="AU66" s="339"/>
      <c r="AV66" s="339"/>
      <c r="AW66" s="339"/>
      <c r="AX66" s="339"/>
      <c r="AY66" s="339"/>
      <c r="AZ66" s="339"/>
      <c r="BA66" s="339"/>
      <c r="BB66" s="339"/>
      <c r="BC66" s="339"/>
      <c r="BD66" s="342">
        <f t="shared" ref="BD66:BG68" si="4">SUM(BH66,BL66,BP66,BT66)</f>
        <v>0</v>
      </c>
      <c r="BE66" s="342">
        <f t="shared" si="4"/>
        <v>0</v>
      </c>
      <c r="BF66" s="342">
        <f t="shared" si="4"/>
        <v>0</v>
      </c>
      <c r="BG66" s="342">
        <f t="shared" si="4"/>
        <v>0</v>
      </c>
      <c r="BH66" s="339"/>
      <c r="BI66" s="339"/>
      <c r="BJ66" s="339"/>
      <c r="BK66" s="339"/>
      <c r="BL66" s="339"/>
      <c r="BM66" s="339"/>
      <c r="BN66" s="339"/>
      <c r="BO66" s="339"/>
      <c r="BP66" s="339"/>
      <c r="BQ66" s="339"/>
      <c r="BR66" s="339"/>
      <c r="BS66" s="339"/>
      <c r="BT66" s="339"/>
      <c r="BU66" s="339"/>
      <c r="BV66" s="339"/>
      <c r="BW66" s="339"/>
      <c r="BX66" s="342">
        <f t="shared" ref="BX66:CA68" si="5">SUM(CB66,CF66,CJ66,CN66,CR66,CV66)</f>
        <v>0</v>
      </c>
      <c r="BY66" s="342">
        <f t="shared" si="5"/>
        <v>0</v>
      </c>
      <c r="BZ66" s="342">
        <f t="shared" si="5"/>
        <v>0</v>
      </c>
      <c r="CA66" s="342">
        <f t="shared" si="5"/>
        <v>0</v>
      </c>
      <c r="CB66" s="339"/>
      <c r="CC66" s="339"/>
      <c r="CD66" s="339"/>
      <c r="CE66" s="339"/>
      <c r="CF66" s="339"/>
      <c r="CG66" s="339"/>
      <c r="CH66" s="339"/>
      <c r="CI66" s="339"/>
      <c r="CJ66" s="339"/>
      <c r="CK66" s="339"/>
      <c r="CL66" s="339"/>
      <c r="CM66" s="339"/>
      <c r="CN66" s="339"/>
      <c r="CO66" s="339"/>
      <c r="CP66" s="339"/>
      <c r="CQ66" s="339"/>
      <c r="CR66" s="339"/>
      <c r="CS66" s="339"/>
      <c r="CT66" s="339"/>
      <c r="CU66" s="339"/>
      <c r="CV66" s="339"/>
      <c r="CW66" s="339"/>
      <c r="CX66" s="339"/>
      <c r="CY66" s="339"/>
      <c r="CZ66" s="339"/>
      <c r="DA66" s="339"/>
      <c r="DB66" s="339"/>
      <c r="DC66" s="339"/>
      <c r="DD66" s="342">
        <f t="shared" ref="DD66:DG68" si="6">SUM(DH66,DL66,DP66,DT66,DX66,EB66,EF66,EJ66,EN66)</f>
        <v>0</v>
      </c>
      <c r="DE66" s="342">
        <f t="shared" si="6"/>
        <v>0</v>
      </c>
      <c r="DF66" s="342">
        <f t="shared" si="6"/>
        <v>0</v>
      </c>
      <c r="DG66" s="342">
        <f t="shared" si="6"/>
        <v>0</v>
      </c>
      <c r="DH66" s="339"/>
      <c r="DI66" s="339"/>
      <c r="DJ66" s="339"/>
      <c r="DK66" s="339"/>
      <c r="DL66" s="339"/>
      <c r="DM66" s="339"/>
      <c r="DN66" s="339"/>
      <c r="DO66" s="339"/>
      <c r="DP66" s="339"/>
      <c r="DQ66" s="339"/>
      <c r="DR66" s="339"/>
      <c r="DS66" s="339"/>
      <c r="DT66" s="339"/>
      <c r="DU66" s="339"/>
      <c r="DV66" s="339"/>
      <c r="DW66" s="339"/>
      <c r="DX66" s="339"/>
      <c r="DY66" s="339"/>
      <c r="DZ66" s="339"/>
      <c r="EA66" s="339"/>
      <c r="EB66" s="339"/>
      <c r="EC66" s="339"/>
      <c r="ED66" s="339"/>
      <c r="EE66" s="339"/>
      <c r="EF66" s="339"/>
      <c r="EG66" s="339"/>
      <c r="EH66" s="339"/>
      <c r="EI66" s="339"/>
      <c r="EJ66" s="339"/>
      <c r="EK66" s="339"/>
      <c r="EL66" s="339"/>
      <c r="EM66" s="339"/>
      <c r="EN66" s="339"/>
      <c r="EO66" s="339"/>
      <c r="EP66" s="339"/>
      <c r="EQ66" s="339"/>
      <c r="ER66" s="339"/>
      <c r="ES66" s="339"/>
      <c r="ET66" s="339"/>
      <c r="EU66" s="339"/>
      <c r="EV66" s="339"/>
      <c r="EW66" s="339"/>
      <c r="EX66" s="339"/>
      <c r="EY66" s="339"/>
      <c r="EZ66" s="339"/>
      <c r="FA66" s="339"/>
      <c r="FB66" s="339"/>
      <c r="FC66" s="339"/>
      <c r="FD66" s="339"/>
      <c r="FE66" s="339"/>
      <c r="FF66" s="339"/>
      <c r="FG66" s="339"/>
      <c r="FH66" s="339"/>
      <c r="FI66" s="339"/>
      <c r="FJ66" s="339"/>
      <c r="FK66" s="339"/>
      <c r="FL66" s="339"/>
      <c r="FM66" s="339"/>
      <c r="FN66" s="339"/>
      <c r="FO66" s="339"/>
      <c r="FP66" s="339"/>
      <c r="FQ66" s="339"/>
      <c r="FR66" s="339"/>
      <c r="FS66" s="339"/>
      <c r="FT66" s="339"/>
      <c r="FU66" s="339"/>
      <c r="FV66" s="339"/>
      <c r="FW66" s="339"/>
      <c r="FX66" s="339"/>
      <c r="FY66" s="339"/>
      <c r="FZ66" s="339"/>
      <c r="GA66" s="339"/>
      <c r="GB66" s="339"/>
      <c r="GC66" s="339"/>
      <c r="GD66" s="339"/>
      <c r="GE66" s="339"/>
      <c r="GF66" s="339"/>
      <c r="GG66" s="339"/>
      <c r="GH66" s="339"/>
      <c r="GI66" s="339"/>
      <c r="GJ66" s="339"/>
      <c r="GK66" s="339"/>
      <c r="GL66" s="339"/>
      <c r="GM66" s="343"/>
    </row>
    <row r="67" spans="1:195" s="362" customFormat="1" ht="12" customHeight="1">
      <c r="A67" s="328"/>
      <c r="B67" s="473"/>
      <c r="C67" s="318"/>
      <c r="D67" s="288"/>
      <c r="E67" s="318"/>
      <c r="F67" s="336" t="s">
        <v>247</v>
      </c>
      <c r="G67" s="461" t="s">
        <v>248</v>
      </c>
      <c r="H67" s="462"/>
      <c r="I67" s="463"/>
      <c r="J67" s="337" t="s">
        <v>232</v>
      </c>
      <c r="K67" s="338"/>
      <c r="L67" s="338"/>
      <c r="M67" s="338"/>
      <c r="N67" s="338"/>
      <c r="O67" s="338"/>
      <c r="P67" s="342">
        <f t="shared" si="3"/>
        <v>8781.7177808399993</v>
      </c>
      <c r="Q67" s="342">
        <f t="shared" si="3"/>
        <v>5149.21960984</v>
      </c>
      <c r="R67" s="342">
        <f t="shared" si="3"/>
        <v>4684.4472363999994</v>
      </c>
      <c r="S67" s="342">
        <f t="shared" si="3"/>
        <v>3456.9252230958</v>
      </c>
      <c r="T67" s="342">
        <f>T60*T64/1000</f>
        <v>8781.7177808399993</v>
      </c>
      <c r="U67" s="342">
        <f>U60*U64/1000</f>
        <v>5149.21960984</v>
      </c>
      <c r="V67" s="342">
        <f>V60*V64/1000</f>
        <v>4684.4472363999994</v>
      </c>
      <c r="W67" s="342">
        <f>W60*W64/1000</f>
        <v>3456.9252230958</v>
      </c>
      <c r="X67" s="339"/>
      <c r="Y67" s="339"/>
      <c r="Z67" s="339"/>
      <c r="AA67" s="339"/>
      <c r="AB67" s="339"/>
      <c r="AC67" s="339"/>
      <c r="AD67" s="339"/>
      <c r="AE67" s="339"/>
      <c r="AF67" s="339"/>
      <c r="AG67" s="339"/>
      <c r="AH67" s="339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39"/>
      <c r="AT67" s="339"/>
      <c r="AU67" s="339"/>
      <c r="AV67" s="339"/>
      <c r="AW67" s="339"/>
      <c r="AX67" s="339"/>
      <c r="AY67" s="339"/>
      <c r="AZ67" s="339"/>
      <c r="BA67" s="339"/>
      <c r="BB67" s="339"/>
      <c r="BC67" s="339"/>
      <c r="BD67" s="342">
        <f t="shared" si="4"/>
        <v>0</v>
      </c>
      <c r="BE67" s="342">
        <f t="shared" si="4"/>
        <v>0</v>
      </c>
      <c r="BF67" s="342">
        <f t="shared" si="4"/>
        <v>0</v>
      </c>
      <c r="BG67" s="342">
        <f t="shared" si="4"/>
        <v>0</v>
      </c>
      <c r="BH67" s="339"/>
      <c r="BI67" s="339"/>
      <c r="BJ67" s="339"/>
      <c r="BK67" s="339"/>
      <c r="BL67" s="339"/>
      <c r="BM67" s="339"/>
      <c r="BN67" s="339"/>
      <c r="BO67" s="339"/>
      <c r="BP67" s="339"/>
      <c r="BQ67" s="339"/>
      <c r="BR67" s="339"/>
      <c r="BS67" s="339"/>
      <c r="BT67" s="339"/>
      <c r="BU67" s="339"/>
      <c r="BV67" s="339"/>
      <c r="BW67" s="339"/>
      <c r="BX67" s="342">
        <f t="shared" si="5"/>
        <v>0</v>
      </c>
      <c r="BY67" s="342">
        <f t="shared" si="5"/>
        <v>0</v>
      </c>
      <c r="BZ67" s="342">
        <f t="shared" si="5"/>
        <v>0</v>
      </c>
      <c r="CA67" s="342">
        <f t="shared" si="5"/>
        <v>0</v>
      </c>
      <c r="CB67" s="339"/>
      <c r="CC67" s="339"/>
      <c r="CD67" s="339"/>
      <c r="CE67" s="339"/>
      <c r="CF67" s="339"/>
      <c r="CG67" s="339"/>
      <c r="CH67" s="339"/>
      <c r="CI67" s="339"/>
      <c r="CJ67" s="339"/>
      <c r="CK67" s="339"/>
      <c r="CL67" s="339"/>
      <c r="CM67" s="339"/>
      <c r="CN67" s="339"/>
      <c r="CO67" s="339"/>
      <c r="CP67" s="339"/>
      <c r="CQ67" s="339"/>
      <c r="CR67" s="339"/>
      <c r="CS67" s="339"/>
      <c r="CT67" s="339"/>
      <c r="CU67" s="339"/>
      <c r="CV67" s="339"/>
      <c r="CW67" s="339"/>
      <c r="CX67" s="339"/>
      <c r="CY67" s="339"/>
      <c r="CZ67" s="339"/>
      <c r="DA67" s="339"/>
      <c r="DB67" s="339"/>
      <c r="DC67" s="339"/>
      <c r="DD67" s="342">
        <f t="shared" si="6"/>
        <v>0</v>
      </c>
      <c r="DE67" s="342">
        <f t="shared" si="6"/>
        <v>0</v>
      </c>
      <c r="DF67" s="342">
        <f t="shared" si="6"/>
        <v>0</v>
      </c>
      <c r="DG67" s="342">
        <f t="shared" si="6"/>
        <v>0</v>
      </c>
      <c r="DH67" s="339"/>
      <c r="DI67" s="339"/>
      <c r="DJ67" s="339"/>
      <c r="DK67" s="339"/>
      <c r="DL67" s="339"/>
      <c r="DM67" s="339"/>
      <c r="DN67" s="339"/>
      <c r="DO67" s="339"/>
      <c r="DP67" s="339"/>
      <c r="DQ67" s="339"/>
      <c r="DR67" s="339"/>
      <c r="DS67" s="339"/>
      <c r="DT67" s="339"/>
      <c r="DU67" s="339"/>
      <c r="DV67" s="339"/>
      <c r="DW67" s="339"/>
      <c r="DX67" s="339"/>
      <c r="DY67" s="339"/>
      <c r="DZ67" s="339"/>
      <c r="EA67" s="339"/>
      <c r="EB67" s="339"/>
      <c r="EC67" s="339"/>
      <c r="ED67" s="339"/>
      <c r="EE67" s="339"/>
      <c r="EF67" s="339"/>
      <c r="EG67" s="339"/>
      <c r="EH67" s="339"/>
      <c r="EI67" s="339"/>
      <c r="EJ67" s="339"/>
      <c r="EK67" s="339"/>
      <c r="EL67" s="339"/>
      <c r="EM67" s="339"/>
      <c r="EN67" s="339"/>
      <c r="EO67" s="339"/>
      <c r="EP67" s="339"/>
      <c r="EQ67" s="339"/>
      <c r="ER67" s="339"/>
      <c r="ES67" s="339"/>
      <c r="ET67" s="339"/>
      <c r="EU67" s="339"/>
      <c r="EV67" s="339"/>
      <c r="EW67" s="339"/>
      <c r="EX67" s="339"/>
      <c r="EY67" s="339"/>
      <c r="EZ67" s="339"/>
      <c r="FA67" s="339"/>
      <c r="FB67" s="339"/>
      <c r="FC67" s="339"/>
      <c r="FD67" s="339"/>
      <c r="FE67" s="339"/>
      <c r="FF67" s="339"/>
      <c r="FG67" s="339"/>
      <c r="FH67" s="339"/>
      <c r="FI67" s="339"/>
      <c r="FJ67" s="339"/>
      <c r="FK67" s="339"/>
      <c r="FL67" s="339"/>
      <c r="FM67" s="339"/>
      <c r="FN67" s="339"/>
      <c r="FO67" s="339"/>
      <c r="FP67" s="339"/>
      <c r="FQ67" s="339"/>
      <c r="FR67" s="339"/>
      <c r="FS67" s="339"/>
      <c r="FT67" s="339"/>
      <c r="FU67" s="339"/>
      <c r="FV67" s="339"/>
      <c r="FW67" s="339"/>
      <c r="FX67" s="339"/>
      <c r="FY67" s="339"/>
      <c r="FZ67" s="339"/>
      <c r="GA67" s="339"/>
      <c r="GB67" s="339"/>
      <c r="GC67" s="339"/>
      <c r="GD67" s="339"/>
      <c r="GE67" s="339"/>
      <c r="GF67" s="339"/>
      <c r="GG67" s="339"/>
      <c r="GH67" s="339"/>
      <c r="GI67" s="339"/>
      <c r="GJ67" s="339"/>
      <c r="GK67" s="339"/>
      <c r="GL67" s="339"/>
      <c r="GM67" s="343"/>
    </row>
    <row r="68" spans="1:195" s="363" customFormat="1" ht="12" customHeight="1">
      <c r="A68" s="328"/>
      <c r="B68" s="473"/>
      <c r="C68" s="318"/>
      <c r="D68" s="288"/>
      <c r="E68" s="318"/>
      <c r="F68" s="336" t="s">
        <v>249</v>
      </c>
      <c r="G68" s="464"/>
      <c r="H68" s="465"/>
      <c r="I68" s="465"/>
      <c r="J68" s="344" t="s">
        <v>234</v>
      </c>
      <c r="K68" s="338"/>
      <c r="L68" s="338"/>
      <c r="M68" s="338"/>
      <c r="N68" s="338"/>
      <c r="O68" s="338"/>
      <c r="P68" s="342">
        <f t="shared" si="3"/>
        <v>8781.7177808399993</v>
      </c>
      <c r="Q68" s="342">
        <f t="shared" si="3"/>
        <v>5149.21960984</v>
      </c>
      <c r="R68" s="342">
        <f t="shared" si="3"/>
        <v>4684.4472363999994</v>
      </c>
      <c r="S68" s="342">
        <f t="shared" si="3"/>
        <v>3456.9252230958</v>
      </c>
      <c r="T68" s="342">
        <f>T61*T64/1000</f>
        <v>8781.7177808399993</v>
      </c>
      <c r="U68" s="342">
        <f>U61*U64/1000</f>
        <v>5149.21960984</v>
      </c>
      <c r="V68" s="342">
        <f>V61*V64/1000</f>
        <v>4684.4472363999994</v>
      </c>
      <c r="W68" s="342">
        <f>W61*W64/1000</f>
        <v>3456.9252230958</v>
      </c>
      <c r="X68" s="339"/>
      <c r="Y68" s="339"/>
      <c r="Z68" s="339"/>
      <c r="AA68" s="339"/>
      <c r="AB68" s="339"/>
      <c r="AC68" s="339"/>
      <c r="AD68" s="339"/>
      <c r="AE68" s="339"/>
      <c r="AF68" s="339"/>
      <c r="AG68" s="339"/>
      <c r="AH68" s="339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39"/>
      <c r="AT68" s="339"/>
      <c r="AU68" s="339"/>
      <c r="AV68" s="339"/>
      <c r="AW68" s="339"/>
      <c r="AX68" s="339"/>
      <c r="AY68" s="339"/>
      <c r="AZ68" s="339"/>
      <c r="BA68" s="339"/>
      <c r="BB68" s="339"/>
      <c r="BC68" s="339"/>
      <c r="BD68" s="342">
        <f t="shared" si="4"/>
        <v>0</v>
      </c>
      <c r="BE68" s="342">
        <f t="shared" si="4"/>
        <v>0</v>
      </c>
      <c r="BF68" s="342">
        <f t="shared" si="4"/>
        <v>0</v>
      </c>
      <c r="BG68" s="342">
        <f t="shared" si="4"/>
        <v>0</v>
      </c>
      <c r="BH68" s="339"/>
      <c r="BI68" s="339"/>
      <c r="BJ68" s="339"/>
      <c r="BK68" s="339"/>
      <c r="BL68" s="339"/>
      <c r="BM68" s="339"/>
      <c r="BN68" s="339"/>
      <c r="BO68" s="339"/>
      <c r="BP68" s="339"/>
      <c r="BQ68" s="339"/>
      <c r="BR68" s="339"/>
      <c r="BS68" s="339"/>
      <c r="BT68" s="339"/>
      <c r="BU68" s="339"/>
      <c r="BV68" s="339"/>
      <c r="BW68" s="339"/>
      <c r="BX68" s="342">
        <f t="shared" si="5"/>
        <v>0</v>
      </c>
      <c r="BY68" s="342">
        <f t="shared" si="5"/>
        <v>0</v>
      </c>
      <c r="BZ68" s="342">
        <f t="shared" si="5"/>
        <v>0</v>
      </c>
      <c r="CA68" s="342">
        <f t="shared" si="5"/>
        <v>0</v>
      </c>
      <c r="CB68" s="339"/>
      <c r="CC68" s="339"/>
      <c r="CD68" s="339"/>
      <c r="CE68" s="339"/>
      <c r="CF68" s="339"/>
      <c r="CG68" s="339"/>
      <c r="CH68" s="339"/>
      <c r="CI68" s="339"/>
      <c r="CJ68" s="339"/>
      <c r="CK68" s="339"/>
      <c r="CL68" s="339"/>
      <c r="CM68" s="339"/>
      <c r="CN68" s="339"/>
      <c r="CO68" s="339"/>
      <c r="CP68" s="339"/>
      <c r="CQ68" s="339"/>
      <c r="CR68" s="339"/>
      <c r="CS68" s="339"/>
      <c r="CT68" s="339"/>
      <c r="CU68" s="339"/>
      <c r="CV68" s="339"/>
      <c r="CW68" s="339"/>
      <c r="CX68" s="339"/>
      <c r="CY68" s="339"/>
      <c r="CZ68" s="339"/>
      <c r="DA68" s="339"/>
      <c r="DB68" s="339"/>
      <c r="DC68" s="339"/>
      <c r="DD68" s="342">
        <f t="shared" si="6"/>
        <v>0</v>
      </c>
      <c r="DE68" s="342">
        <f t="shared" si="6"/>
        <v>0</v>
      </c>
      <c r="DF68" s="342">
        <f t="shared" si="6"/>
        <v>0</v>
      </c>
      <c r="DG68" s="342">
        <f t="shared" si="6"/>
        <v>0</v>
      </c>
      <c r="DH68" s="339"/>
      <c r="DI68" s="339"/>
      <c r="DJ68" s="339"/>
      <c r="DK68" s="339"/>
      <c r="DL68" s="339"/>
      <c r="DM68" s="339"/>
      <c r="DN68" s="339"/>
      <c r="DO68" s="339"/>
      <c r="DP68" s="339"/>
      <c r="DQ68" s="339"/>
      <c r="DR68" s="339"/>
      <c r="DS68" s="339"/>
      <c r="DT68" s="339"/>
      <c r="DU68" s="339"/>
      <c r="DV68" s="339"/>
      <c r="DW68" s="339"/>
      <c r="DX68" s="339"/>
      <c r="DY68" s="339"/>
      <c r="DZ68" s="339"/>
      <c r="EA68" s="339"/>
      <c r="EB68" s="339"/>
      <c r="EC68" s="339"/>
      <c r="ED68" s="339"/>
      <c r="EE68" s="339"/>
      <c r="EF68" s="339"/>
      <c r="EG68" s="339"/>
      <c r="EH68" s="339"/>
      <c r="EI68" s="339"/>
      <c r="EJ68" s="339"/>
      <c r="EK68" s="339"/>
      <c r="EL68" s="339"/>
      <c r="EM68" s="339"/>
      <c r="EN68" s="339"/>
      <c r="EO68" s="339"/>
      <c r="EP68" s="339"/>
      <c r="EQ68" s="339"/>
      <c r="ER68" s="339"/>
      <c r="ES68" s="339"/>
      <c r="ET68" s="339"/>
      <c r="EU68" s="339"/>
      <c r="EV68" s="339"/>
      <c r="EW68" s="339"/>
      <c r="EX68" s="339"/>
      <c r="EY68" s="339"/>
      <c r="EZ68" s="339"/>
      <c r="FA68" s="339"/>
      <c r="FB68" s="339"/>
      <c r="FC68" s="339"/>
      <c r="FD68" s="339"/>
      <c r="FE68" s="339"/>
      <c r="FF68" s="339"/>
      <c r="FG68" s="339"/>
      <c r="FH68" s="339"/>
      <c r="FI68" s="339"/>
      <c r="FJ68" s="339"/>
      <c r="FK68" s="339"/>
      <c r="FL68" s="339"/>
      <c r="FM68" s="339"/>
      <c r="FN68" s="339"/>
      <c r="FO68" s="339"/>
      <c r="FP68" s="339"/>
      <c r="FQ68" s="339"/>
      <c r="FR68" s="339"/>
      <c r="FS68" s="339"/>
      <c r="FT68" s="339"/>
      <c r="FU68" s="339"/>
      <c r="FV68" s="339"/>
      <c r="FW68" s="339"/>
      <c r="FX68" s="339"/>
      <c r="FY68" s="339"/>
      <c r="FZ68" s="339"/>
      <c r="GA68" s="339"/>
      <c r="GB68" s="339"/>
      <c r="GC68" s="339"/>
      <c r="GD68" s="339"/>
      <c r="GE68" s="339"/>
      <c r="GF68" s="339"/>
      <c r="GG68" s="339"/>
      <c r="GH68" s="339"/>
      <c r="GI68" s="339"/>
      <c r="GJ68" s="339"/>
      <c r="GK68" s="339"/>
      <c r="GL68" s="339"/>
      <c r="GM68" s="343"/>
    </row>
    <row r="69" spans="1:195" s="364" customFormat="1" ht="12" customHeight="1">
      <c r="A69" s="328"/>
      <c r="B69" s="473"/>
      <c r="C69" s="318"/>
      <c r="D69" s="288"/>
      <c r="E69" s="318"/>
      <c r="F69" s="336" t="s">
        <v>250</v>
      </c>
      <c r="G69" s="466" t="s">
        <v>251</v>
      </c>
      <c r="H69" s="467"/>
      <c r="I69" s="467" t="s">
        <v>252</v>
      </c>
      <c r="J69" s="337" t="s">
        <v>232</v>
      </c>
      <c r="K69" s="338"/>
      <c r="L69" s="338"/>
      <c r="M69" s="338"/>
      <c r="N69" s="338"/>
      <c r="O69" s="338"/>
      <c r="P69" s="339"/>
      <c r="Q69" s="339"/>
      <c r="R69" s="339"/>
      <c r="S69" s="339"/>
      <c r="T69" s="340"/>
      <c r="U69" s="341"/>
      <c r="V69" s="341"/>
      <c r="W69" s="341"/>
      <c r="X69" s="339"/>
      <c r="Y69" s="339"/>
      <c r="Z69" s="339"/>
      <c r="AA69" s="339"/>
      <c r="AB69" s="339"/>
      <c r="AC69" s="339"/>
      <c r="AD69" s="339"/>
      <c r="AE69" s="339"/>
      <c r="AF69" s="339"/>
      <c r="AG69" s="339"/>
      <c r="AH69" s="339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39"/>
      <c r="AT69" s="339"/>
      <c r="AU69" s="339"/>
      <c r="AV69" s="339"/>
      <c r="AW69" s="339"/>
      <c r="AX69" s="339"/>
      <c r="AY69" s="339"/>
      <c r="AZ69" s="339"/>
      <c r="BA69" s="339"/>
      <c r="BB69" s="339"/>
      <c r="BC69" s="339"/>
      <c r="BD69" s="339"/>
      <c r="BE69" s="339"/>
      <c r="BF69" s="339"/>
      <c r="BG69" s="339"/>
      <c r="BH69" s="339"/>
      <c r="BI69" s="339"/>
      <c r="BJ69" s="339"/>
      <c r="BK69" s="339"/>
      <c r="BL69" s="339"/>
      <c r="BM69" s="339"/>
      <c r="BN69" s="339"/>
      <c r="BO69" s="339"/>
      <c r="BP69" s="339"/>
      <c r="BQ69" s="339"/>
      <c r="BR69" s="339"/>
      <c r="BS69" s="339"/>
      <c r="BT69" s="339"/>
      <c r="BU69" s="339"/>
      <c r="BV69" s="339"/>
      <c r="BW69" s="339"/>
      <c r="BX69" s="339"/>
      <c r="BY69" s="339"/>
      <c r="BZ69" s="339"/>
      <c r="CA69" s="339"/>
      <c r="CB69" s="339"/>
      <c r="CC69" s="339"/>
      <c r="CD69" s="339"/>
      <c r="CE69" s="339"/>
      <c r="CF69" s="339"/>
      <c r="CG69" s="339"/>
      <c r="CH69" s="339"/>
      <c r="CI69" s="339"/>
      <c r="CJ69" s="339"/>
      <c r="CK69" s="339"/>
      <c r="CL69" s="339"/>
      <c r="CM69" s="339"/>
      <c r="CN69" s="339"/>
      <c r="CO69" s="339"/>
      <c r="CP69" s="339"/>
      <c r="CQ69" s="339"/>
      <c r="CR69" s="339"/>
      <c r="CS69" s="339"/>
      <c r="CT69" s="339"/>
      <c r="CU69" s="339"/>
      <c r="CV69" s="339"/>
      <c r="CW69" s="339"/>
      <c r="CX69" s="339"/>
      <c r="CY69" s="339"/>
      <c r="CZ69" s="339"/>
      <c r="DA69" s="339"/>
      <c r="DB69" s="339"/>
      <c r="DC69" s="339"/>
      <c r="DD69" s="339"/>
      <c r="DE69" s="339"/>
      <c r="DF69" s="339"/>
      <c r="DG69" s="339"/>
      <c r="DH69" s="339"/>
      <c r="DI69" s="339"/>
      <c r="DJ69" s="339"/>
      <c r="DK69" s="339"/>
      <c r="DL69" s="339"/>
      <c r="DM69" s="339"/>
      <c r="DN69" s="339"/>
      <c r="DO69" s="339"/>
      <c r="DP69" s="339"/>
      <c r="DQ69" s="339"/>
      <c r="DR69" s="339"/>
      <c r="DS69" s="339"/>
      <c r="DT69" s="339"/>
      <c r="DU69" s="339"/>
      <c r="DV69" s="339"/>
      <c r="DW69" s="339"/>
      <c r="DX69" s="339"/>
      <c r="DY69" s="339"/>
      <c r="DZ69" s="339"/>
      <c r="EA69" s="339"/>
      <c r="EB69" s="339"/>
      <c r="EC69" s="339"/>
      <c r="ED69" s="339"/>
      <c r="EE69" s="339"/>
      <c r="EF69" s="339"/>
      <c r="EG69" s="339"/>
      <c r="EH69" s="339"/>
      <c r="EI69" s="339"/>
      <c r="EJ69" s="339"/>
      <c r="EK69" s="339"/>
      <c r="EL69" s="339"/>
      <c r="EM69" s="339"/>
      <c r="EN69" s="339"/>
      <c r="EO69" s="339"/>
      <c r="EP69" s="339"/>
      <c r="EQ69" s="339"/>
      <c r="ER69" s="339"/>
      <c r="ES69" s="339"/>
      <c r="ET69" s="339"/>
      <c r="EU69" s="339"/>
      <c r="EV69" s="339"/>
      <c r="EW69" s="339"/>
      <c r="EX69" s="339"/>
      <c r="EY69" s="339"/>
      <c r="EZ69" s="339"/>
      <c r="FA69" s="339"/>
      <c r="FB69" s="339"/>
      <c r="FC69" s="339"/>
      <c r="FD69" s="339"/>
      <c r="FE69" s="339"/>
      <c r="FF69" s="339"/>
      <c r="FG69" s="339"/>
      <c r="FH69" s="339"/>
      <c r="FI69" s="339"/>
      <c r="FJ69" s="339"/>
      <c r="FK69" s="339"/>
      <c r="FL69" s="339"/>
      <c r="FM69" s="339"/>
      <c r="FN69" s="339"/>
      <c r="FO69" s="339"/>
      <c r="FP69" s="339"/>
      <c r="FQ69" s="339"/>
      <c r="FR69" s="339"/>
      <c r="FS69" s="339"/>
      <c r="FT69" s="339"/>
      <c r="FU69" s="339"/>
      <c r="FV69" s="339"/>
      <c r="FW69" s="339"/>
      <c r="FX69" s="339"/>
      <c r="FY69" s="339"/>
      <c r="FZ69" s="339"/>
      <c r="GA69" s="339"/>
      <c r="GB69" s="339"/>
      <c r="GC69" s="339"/>
      <c r="GD69" s="339"/>
      <c r="GE69" s="339"/>
      <c r="GF69" s="339"/>
      <c r="GG69" s="339"/>
      <c r="GH69" s="339"/>
      <c r="GI69" s="339"/>
      <c r="GJ69" s="339"/>
      <c r="GK69" s="339"/>
      <c r="GL69" s="339"/>
      <c r="GM69" s="343"/>
    </row>
    <row r="70" spans="1:195" s="365" customFormat="1" ht="12" customHeight="1">
      <c r="A70" s="328"/>
      <c r="B70" s="473"/>
      <c r="C70" s="318"/>
      <c r="D70" s="288"/>
      <c r="E70" s="318"/>
      <c r="F70" s="336" t="s">
        <v>253</v>
      </c>
      <c r="G70" s="468"/>
      <c r="H70" s="469"/>
      <c r="I70" s="470"/>
      <c r="J70" s="344" t="s">
        <v>234</v>
      </c>
      <c r="K70" s="338"/>
      <c r="L70" s="338"/>
      <c r="M70" s="338"/>
      <c r="N70" s="338"/>
      <c r="O70" s="338"/>
      <c r="P70" s="339"/>
      <c r="Q70" s="339"/>
      <c r="R70" s="339"/>
      <c r="S70" s="339"/>
      <c r="T70" s="342">
        <f>T69*T57</f>
        <v>0</v>
      </c>
      <c r="U70" s="342">
        <f>U69*U57</f>
        <v>0</v>
      </c>
      <c r="V70" s="342">
        <f>V69*V57</f>
        <v>0</v>
      </c>
      <c r="W70" s="342">
        <f>W69*W57</f>
        <v>0</v>
      </c>
      <c r="X70" s="339"/>
      <c r="Y70" s="339"/>
      <c r="Z70" s="339"/>
      <c r="AA70" s="339"/>
      <c r="AB70" s="339"/>
      <c r="AC70" s="339"/>
      <c r="AD70" s="339"/>
      <c r="AE70" s="339"/>
      <c r="AF70" s="339"/>
      <c r="AG70" s="339"/>
      <c r="AH70" s="339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39"/>
      <c r="AT70" s="339"/>
      <c r="AU70" s="339"/>
      <c r="AV70" s="339"/>
      <c r="AW70" s="339"/>
      <c r="AX70" s="339"/>
      <c r="AY70" s="339"/>
      <c r="AZ70" s="339"/>
      <c r="BA70" s="339"/>
      <c r="BB70" s="339"/>
      <c r="BC70" s="339"/>
      <c r="BD70" s="339"/>
      <c r="BE70" s="339"/>
      <c r="BF70" s="339"/>
      <c r="BG70" s="339"/>
      <c r="BH70" s="339"/>
      <c r="BI70" s="339"/>
      <c r="BJ70" s="339"/>
      <c r="BK70" s="339"/>
      <c r="BL70" s="339"/>
      <c r="BM70" s="339"/>
      <c r="BN70" s="339"/>
      <c r="BO70" s="339"/>
      <c r="BP70" s="339"/>
      <c r="BQ70" s="339"/>
      <c r="BR70" s="339"/>
      <c r="BS70" s="339"/>
      <c r="BT70" s="339"/>
      <c r="BU70" s="339"/>
      <c r="BV70" s="339"/>
      <c r="BW70" s="339"/>
      <c r="BX70" s="339"/>
      <c r="BY70" s="339"/>
      <c r="BZ70" s="339"/>
      <c r="CA70" s="339"/>
      <c r="CB70" s="339"/>
      <c r="CC70" s="339"/>
      <c r="CD70" s="339"/>
      <c r="CE70" s="339"/>
      <c r="CF70" s="339"/>
      <c r="CG70" s="339"/>
      <c r="CH70" s="339"/>
      <c r="CI70" s="339"/>
      <c r="CJ70" s="339"/>
      <c r="CK70" s="339"/>
      <c r="CL70" s="339"/>
      <c r="CM70" s="339"/>
      <c r="CN70" s="339"/>
      <c r="CO70" s="339"/>
      <c r="CP70" s="339"/>
      <c r="CQ70" s="339"/>
      <c r="CR70" s="339"/>
      <c r="CS70" s="339"/>
      <c r="CT70" s="339"/>
      <c r="CU70" s="339"/>
      <c r="CV70" s="339"/>
      <c r="CW70" s="339"/>
      <c r="CX70" s="339"/>
      <c r="CY70" s="339"/>
      <c r="CZ70" s="339"/>
      <c r="DA70" s="339"/>
      <c r="DB70" s="339"/>
      <c r="DC70" s="339"/>
      <c r="DD70" s="339"/>
      <c r="DE70" s="339"/>
      <c r="DF70" s="339"/>
      <c r="DG70" s="339"/>
      <c r="DH70" s="339"/>
      <c r="DI70" s="339"/>
      <c r="DJ70" s="339"/>
      <c r="DK70" s="339"/>
      <c r="DL70" s="339"/>
      <c r="DM70" s="339"/>
      <c r="DN70" s="339"/>
      <c r="DO70" s="339"/>
      <c r="DP70" s="339"/>
      <c r="DQ70" s="339"/>
      <c r="DR70" s="339"/>
      <c r="DS70" s="339"/>
      <c r="DT70" s="339"/>
      <c r="DU70" s="339"/>
      <c r="DV70" s="339"/>
      <c r="DW70" s="339"/>
      <c r="DX70" s="339"/>
      <c r="DY70" s="339"/>
      <c r="DZ70" s="339"/>
      <c r="EA70" s="339"/>
      <c r="EB70" s="339"/>
      <c r="EC70" s="339"/>
      <c r="ED70" s="339"/>
      <c r="EE70" s="339"/>
      <c r="EF70" s="339"/>
      <c r="EG70" s="339"/>
      <c r="EH70" s="339"/>
      <c r="EI70" s="339"/>
      <c r="EJ70" s="339"/>
      <c r="EK70" s="339"/>
      <c r="EL70" s="339"/>
      <c r="EM70" s="339"/>
      <c r="EN70" s="339"/>
      <c r="EO70" s="339"/>
      <c r="EP70" s="339"/>
      <c r="EQ70" s="339"/>
      <c r="ER70" s="339"/>
      <c r="ES70" s="339"/>
      <c r="ET70" s="339"/>
      <c r="EU70" s="339"/>
      <c r="EV70" s="339"/>
      <c r="EW70" s="339"/>
      <c r="EX70" s="339"/>
      <c r="EY70" s="339"/>
      <c r="EZ70" s="339"/>
      <c r="FA70" s="339"/>
      <c r="FB70" s="339"/>
      <c r="FC70" s="339"/>
      <c r="FD70" s="339"/>
      <c r="FE70" s="339"/>
      <c r="FF70" s="339"/>
      <c r="FG70" s="339"/>
      <c r="FH70" s="339"/>
      <c r="FI70" s="339"/>
      <c r="FJ70" s="339"/>
      <c r="FK70" s="339"/>
      <c r="FL70" s="339"/>
      <c r="FM70" s="339"/>
      <c r="FN70" s="339"/>
      <c r="FO70" s="339"/>
      <c r="FP70" s="339"/>
      <c r="FQ70" s="339"/>
      <c r="FR70" s="339"/>
      <c r="FS70" s="339"/>
      <c r="FT70" s="339"/>
      <c r="FU70" s="339"/>
      <c r="FV70" s="339"/>
      <c r="FW70" s="339"/>
      <c r="FX70" s="339"/>
      <c r="FY70" s="339"/>
      <c r="FZ70" s="339"/>
      <c r="GA70" s="339"/>
      <c r="GB70" s="339"/>
      <c r="GC70" s="339"/>
      <c r="GD70" s="339"/>
      <c r="GE70" s="339"/>
      <c r="GF70" s="339"/>
      <c r="GG70" s="339"/>
      <c r="GH70" s="339"/>
      <c r="GI70" s="339"/>
      <c r="GJ70" s="339"/>
      <c r="GK70" s="339"/>
      <c r="GL70" s="339"/>
      <c r="GM70" s="343"/>
    </row>
    <row r="71" spans="1:195" s="366" customFormat="1" ht="12" customHeight="1">
      <c r="A71" s="328"/>
      <c r="B71" s="473"/>
      <c r="C71" s="318"/>
      <c r="D71" s="288"/>
      <c r="E71" s="318"/>
      <c r="F71" s="336" t="s">
        <v>254</v>
      </c>
      <c r="G71" s="468"/>
      <c r="H71" s="470"/>
      <c r="I71" s="466" t="s">
        <v>255</v>
      </c>
      <c r="J71" s="471"/>
      <c r="K71" s="338"/>
      <c r="L71" s="338"/>
      <c r="M71" s="338"/>
      <c r="N71" s="338"/>
      <c r="O71" s="338"/>
      <c r="P71" s="342">
        <f>SUM(T71,X71,AB71)</f>
        <v>0</v>
      </c>
      <c r="Q71" s="342">
        <f>SUM(U71,Y71,AC71)</f>
        <v>0</v>
      </c>
      <c r="R71" s="342">
        <f>SUM(V71,Z71,AD71)</f>
        <v>0</v>
      </c>
      <c r="S71" s="342">
        <f>SUM(W71,AA71,AE71)</f>
        <v>0</v>
      </c>
      <c r="T71" s="340"/>
      <c r="U71" s="341"/>
      <c r="V71" s="341"/>
      <c r="W71" s="341"/>
      <c r="X71" s="339"/>
      <c r="Y71" s="339"/>
      <c r="Z71" s="339"/>
      <c r="AA71" s="339"/>
      <c r="AB71" s="339"/>
      <c r="AC71" s="339"/>
      <c r="AD71" s="339"/>
      <c r="AE71" s="339"/>
      <c r="AF71" s="339"/>
      <c r="AG71" s="339"/>
      <c r="AH71" s="339"/>
      <c r="AI71" s="339"/>
      <c r="AJ71" s="339"/>
      <c r="AK71" s="339"/>
      <c r="AL71" s="339"/>
      <c r="AM71" s="339"/>
      <c r="AN71" s="339"/>
      <c r="AO71" s="339"/>
      <c r="AP71" s="339"/>
      <c r="AQ71" s="339"/>
      <c r="AR71" s="339"/>
      <c r="AS71" s="339"/>
      <c r="AT71" s="339"/>
      <c r="AU71" s="339"/>
      <c r="AV71" s="339"/>
      <c r="AW71" s="339"/>
      <c r="AX71" s="339"/>
      <c r="AY71" s="339"/>
      <c r="AZ71" s="339"/>
      <c r="BA71" s="339"/>
      <c r="BB71" s="339"/>
      <c r="BC71" s="339"/>
      <c r="BD71" s="339"/>
      <c r="BE71" s="339"/>
      <c r="BF71" s="339"/>
      <c r="BG71" s="339"/>
      <c r="BH71" s="339"/>
      <c r="BI71" s="339"/>
      <c r="BJ71" s="339"/>
      <c r="BK71" s="339"/>
      <c r="BL71" s="339"/>
      <c r="BM71" s="339"/>
      <c r="BN71" s="339"/>
      <c r="BO71" s="339"/>
      <c r="BP71" s="339"/>
      <c r="BQ71" s="339"/>
      <c r="BR71" s="339"/>
      <c r="BS71" s="339"/>
      <c r="BT71" s="339"/>
      <c r="BU71" s="339"/>
      <c r="BV71" s="339"/>
      <c r="BW71" s="339"/>
      <c r="BX71" s="339"/>
      <c r="BY71" s="339"/>
      <c r="BZ71" s="339"/>
      <c r="CA71" s="339"/>
      <c r="CB71" s="339"/>
      <c r="CC71" s="339"/>
      <c r="CD71" s="339"/>
      <c r="CE71" s="339"/>
      <c r="CF71" s="339"/>
      <c r="CG71" s="339"/>
      <c r="CH71" s="339"/>
      <c r="CI71" s="339"/>
      <c r="CJ71" s="339"/>
      <c r="CK71" s="339"/>
      <c r="CL71" s="339"/>
      <c r="CM71" s="339"/>
      <c r="CN71" s="339"/>
      <c r="CO71" s="339"/>
      <c r="CP71" s="339"/>
      <c r="CQ71" s="339"/>
      <c r="CR71" s="339"/>
      <c r="CS71" s="339"/>
      <c r="CT71" s="339"/>
      <c r="CU71" s="339"/>
      <c r="CV71" s="339"/>
      <c r="CW71" s="339"/>
      <c r="CX71" s="339"/>
      <c r="CY71" s="339"/>
      <c r="CZ71" s="339"/>
      <c r="DA71" s="339"/>
      <c r="DB71" s="339"/>
      <c r="DC71" s="339"/>
      <c r="DD71" s="339"/>
      <c r="DE71" s="339"/>
      <c r="DF71" s="339"/>
      <c r="DG71" s="339"/>
      <c r="DH71" s="339"/>
      <c r="DI71" s="339"/>
      <c r="DJ71" s="339"/>
      <c r="DK71" s="339"/>
      <c r="DL71" s="339"/>
      <c r="DM71" s="339"/>
      <c r="DN71" s="339"/>
      <c r="DO71" s="339"/>
      <c r="DP71" s="339"/>
      <c r="DQ71" s="339"/>
      <c r="DR71" s="339"/>
      <c r="DS71" s="339"/>
      <c r="DT71" s="339"/>
      <c r="DU71" s="339"/>
      <c r="DV71" s="339"/>
      <c r="DW71" s="339"/>
      <c r="DX71" s="339"/>
      <c r="DY71" s="339"/>
      <c r="DZ71" s="339"/>
      <c r="EA71" s="339"/>
      <c r="EB71" s="339"/>
      <c r="EC71" s="339"/>
      <c r="ED71" s="339"/>
      <c r="EE71" s="339"/>
      <c r="EF71" s="339"/>
      <c r="EG71" s="339"/>
      <c r="EH71" s="339"/>
      <c r="EI71" s="339"/>
      <c r="EJ71" s="339"/>
      <c r="EK71" s="339"/>
      <c r="EL71" s="339"/>
      <c r="EM71" s="339"/>
      <c r="EN71" s="339"/>
      <c r="EO71" s="339"/>
      <c r="EP71" s="339"/>
      <c r="EQ71" s="339"/>
      <c r="ER71" s="339"/>
      <c r="ES71" s="339"/>
      <c r="ET71" s="339"/>
      <c r="EU71" s="339"/>
      <c r="EV71" s="339"/>
      <c r="EW71" s="339"/>
      <c r="EX71" s="339"/>
      <c r="EY71" s="339"/>
      <c r="EZ71" s="339"/>
      <c r="FA71" s="339"/>
      <c r="FB71" s="339"/>
      <c r="FC71" s="339"/>
      <c r="FD71" s="339"/>
      <c r="FE71" s="339"/>
      <c r="FF71" s="339"/>
      <c r="FG71" s="339"/>
      <c r="FH71" s="339"/>
      <c r="FI71" s="339"/>
      <c r="FJ71" s="339"/>
      <c r="FK71" s="339"/>
      <c r="FL71" s="339"/>
      <c r="FM71" s="339"/>
      <c r="FN71" s="339"/>
      <c r="FO71" s="339"/>
      <c r="FP71" s="339"/>
      <c r="FQ71" s="339"/>
      <c r="FR71" s="339"/>
      <c r="FS71" s="339"/>
      <c r="FT71" s="339"/>
      <c r="FU71" s="339"/>
      <c r="FV71" s="339"/>
      <c r="FW71" s="339"/>
      <c r="FX71" s="339"/>
      <c r="FY71" s="339"/>
      <c r="FZ71" s="339"/>
      <c r="GA71" s="339"/>
      <c r="GB71" s="339"/>
      <c r="GC71" s="339"/>
      <c r="GD71" s="339"/>
      <c r="GE71" s="339"/>
      <c r="GF71" s="339"/>
      <c r="GG71" s="339"/>
      <c r="GH71" s="339"/>
      <c r="GI71" s="339"/>
      <c r="GJ71" s="339"/>
      <c r="GK71" s="339"/>
      <c r="GL71" s="339"/>
      <c r="GM71" s="343"/>
    </row>
    <row r="72" spans="1:195" s="367" customFormat="1" ht="12" customHeight="1">
      <c r="A72" s="328"/>
      <c r="B72" s="473"/>
      <c r="C72" s="318"/>
      <c r="D72" s="288"/>
      <c r="E72" s="318"/>
      <c r="F72" s="336" t="s">
        <v>256</v>
      </c>
      <c r="G72" s="489" t="s">
        <v>257</v>
      </c>
      <c r="H72" s="467" t="s">
        <v>258</v>
      </c>
      <c r="I72" s="463" t="s">
        <v>259</v>
      </c>
      <c r="J72" s="337" t="s">
        <v>232</v>
      </c>
      <c r="K72" s="338"/>
      <c r="L72" s="338"/>
      <c r="M72" s="338"/>
      <c r="N72" s="338"/>
      <c r="O72" s="338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  <c r="AA72" s="339"/>
      <c r="AB72" s="339"/>
      <c r="AC72" s="339"/>
      <c r="AD72" s="339"/>
      <c r="AE72" s="339"/>
      <c r="AF72" s="339"/>
      <c r="AG72" s="339"/>
      <c r="AH72" s="339"/>
      <c r="AI72" s="339"/>
      <c r="AJ72" s="339"/>
      <c r="AK72" s="339"/>
      <c r="AL72" s="339"/>
      <c r="AM72" s="339"/>
      <c r="AN72" s="339"/>
      <c r="AO72" s="339"/>
      <c r="AP72" s="339"/>
      <c r="AQ72" s="339"/>
      <c r="AR72" s="339"/>
      <c r="AS72" s="339"/>
      <c r="AT72" s="339"/>
      <c r="AU72" s="339"/>
      <c r="AV72" s="339"/>
      <c r="AW72" s="339"/>
      <c r="AX72" s="339"/>
      <c r="AY72" s="339"/>
      <c r="AZ72" s="339"/>
      <c r="BA72" s="339"/>
      <c r="BB72" s="339"/>
      <c r="BC72" s="339"/>
      <c r="BD72" s="342">
        <f>IF(BD74=0,0,BD75*1000/BD74)</f>
        <v>0</v>
      </c>
      <c r="BE72" s="342">
        <f>IF(BE74=0,0,BE75*1000/BE74)</f>
        <v>0</v>
      </c>
      <c r="BF72" s="342">
        <f>IF(BF74=0,0,BF75*1000/BF74)</f>
        <v>0</v>
      </c>
      <c r="BG72" s="342">
        <f>IF(BG74=0,0,BG75*1000/BG74)</f>
        <v>0</v>
      </c>
      <c r="BH72" s="339"/>
      <c r="BI72" s="339"/>
      <c r="BJ72" s="339"/>
      <c r="BK72" s="339"/>
      <c r="BL72" s="339"/>
      <c r="BM72" s="339"/>
      <c r="BN72" s="339"/>
      <c r="BO72" s="339"/>
      <c r="BP72" s="339"/>
      <c r="BQ72" s="339"/>
      <c r="BR72" s="339"/>
      <c r="BS72" s="339"/>
      <c r="BT72" s="339"/>
      <c r="BU72" s="339"/>
      <c r="BV72" s="339"/>
      <c r="BW72" s="339"/>
      <c r="BX72" s="342">
        <f>IF(BX74=0,0,BX75*1000/BX74)</f>
        <v>0</v>
      </c>
      <c r="BY72" s="342">
        <f>IF(BY74=0,0,BY75*1000/BY74)</f>
        <v>0</v>
      </c>
      <c r="BZ72" s="342">
        <f>IF(BZ74=0,0,BZ75*1000/BZ74)</f>
        <v>0</v>
      </c>
      <c r="CA72" s="342">
        <f>IF(CA74=0,0,CA75*1000/CA74)</f>
        <v>0</v>
      </c>
      <c r="CB72" s="339"/>
      <c r="CC72" s="339"/>
      <c r="CD72" s="339"/>
      <c r="CE72" s="339"/>
      <c r="CF72" s="339"/>
      <c r="CG72" s="339"/>
      <c r="CH72" s="339"/>
      <c r="CI72" s="339"/>
      <c r="CJ72" s="339"/>
      <c r="CK72" s="339"/>
      <c r="CL72" s="339"/>
      <c r="CM72" s="339"/>
      <c r="CN72" s="339"/>
      <c r="CO72" s="339"/>
      <c r="CP72" s="339"/>
      <c r="CQ72" s="339"/>
      <c r="CR72" s="339"/>
      <c r="CS72" s="339"/>
      <c r="CT72" s="339"/>
      <c r="CU72" s="339"/>
      <c r="CV72" s="339"/>
      <c r="CW72" s="339"/>
      <c r="CX72" s="339"/>
      <c r="CY72" s="339"/>
      <c r="CZ72" s="339"/>
      <c r="DA72" s="339"/>
      <c r="DB72" s="339"/>
      <c r="DC72" s="339"/>
      <c r="DD72" s="342">
        <f>IF(DD74=0,0,DD75*1000/DD74)</f>
        <v>0</v>
      </c>
      <c r="DE72" s="342">
        <f>IF(DE74=0,0,DE75*1000/DE74)</f>
        <v>0</v>
      </c>
      <c r="DF72" s="342">
        <f>IF(DF74=0,0,DF75*1000/DF74)</f>
        <v>0</v>
      </c>
      <c r="DG72" s="342">
        <f>IF(DG74=0,0,DG75*1000/DG74)</f>
        <v>0</v>
      </c>
      <c r="DH72" s="339"/>
      <c r="DI72" s="339"/>
      <c r="DJ72" s="339"/>
      <c r="DK72" s="339"/>
      <c r="DL72" s="339"/>
      <c r="DM72" s="339"/>
      <c r="DN72" s="339"/>
      <c r="DO72" s="339"/>
      <c r="DP72" s="339"/>
      <c r="DQ72" s="339"/>
      <c r="DR72" s="339"/>
      <c r="DS72" s="339"/>
      <c r="DT72" s="339"/>
      <c r="DU72" s="339"/>
      <c r="DV72" s="339"/>
      <c r="DW72" s="339"/>
      <c r="DX72" s="339"/>
      <c r="DY72" s="339"/>
      <c r="DZ72" s="339"/>
      <c r="EA72" s="339"/>
      <c r="EB72" s="339"/>
      <c r="EC72" s="339"/>
      <c r="ED72" s="339"/>
      <c r="EE72" s="339"/>
      <c r="EF72" s="339"/>
      <c r="EG72" s="339"/>
      <c r="EH72" s="339"/>
      <c r="EI72" s="339"/>
      <c r="EJ72" s="339"/>
      <c r="EK72" s="339"/>
      <c r="EL72" s="339"/>
      <c r="EM72" s="339"/>
      <c r="EN72" s="339"/>
      <c r="EO72" s="339"/>
      <c r="EP72" s="339"/>
      <c r="EQ72" s="339"/>
      <c r="ER72" s="339"/>
      <c r="ES72" s="339"/>
      <c r="ET72" s="339"/>
      <c r="EU72" s="339"/>
      <c r="EV72" s="339"/>
      <c r="EW72" s="339"/>
      <c r="EX72" s="339"/>
      <c r="EY72" s="339"/>
      <c r="EZ72" s="339"/>
      <c r="FA72" s="339"/>
      <c r="FB72" s="339"/>
      <c r="FC72" s="339"/>
      <c r="FD72" s="339"/>
      <c r="FE72" s="339"/>
      <c r="FF72" s="339"/>
      <c r="FG72" s="339"/>
      <c r="FH72" s="339"/>
      <c r="FI72" s="339"/>
      <c r="FJ72" s="339"/>
      <c r="FK72" s="339"/>
      <c r="FL72" s="339"/>
      <c r="FM72" s="339"/>
      <c r="FN72" s="339"/>
      <c r="FO72" s="339"/>
      <c r="FP72" s="339"/>
      <c r="FQ72" s="339"/>
      <c r="FR72" s="339"/>
      <c r="FS72" s="339"/>
      <c r="FT72" s="339"/>
      <c r="FU72" s="339"/>
      <c r="FV72" s="339"/>
      <c r="FW72" s="339"/>
      <c r="FX72" s="339"/>
      <c r="FY72" s="339"/>
      <c r="FZ72" s="339"/>
      <c r="GA72" s="339"/>
      <c r="GB72" s="339"/>
      <c r="GC72" s="339"/>
      <c r="GD72" s="339"/>
      <c r="GE72" s="339"/>
      <c r="GF72" s="339"/>
      <c r="GG72" s="339"/>
      <c r="GH72" s="339"/>
      <c r="GI72" s="339"/>
      <c r="GJ72" s="339"/>
      <c r="GK72" s="339"/>
      <c r="GL72" s="339"/>
      <c r="GM72" s="343"/>
    </row>
    <row r="73" spans="1:195" s="368" customFormat="1" ht="12" customHeight="1">
      <c r="A73" s="328"/>
      <c r="B73" s="473"/>
      <c r="C73" s="318"/>
      <c r="D73" s="288"/>
      <c r="E73" s="318"/>
      <c r="F73" s="336" t="s">
        <v>260</v>
      </c>
      <c r="G73" s="490"/>
      <c r="H73" s="469"/>
      <c r="I73" s="465"/>
      <c r="J73" s="344" t="s">
        <v>234</v>
      </c>
      <c r="K73" s="338"/>
      <c r="L73" s="338"/>
      <c r="M73" s="338"/>
      <c r="N73" s="338"/>
      <c r="O73" s="338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  <c r="AA73" s="339"/>
      <c r="AB73" s="339"/>
      <c r="AC73" s="339"/>
      <c r="AD73" s="339"/>
      <c r="AE73" s="339"/>
      <c r="AF73" s="339"/>
      <c r="AG73" s="339"/>
      <c r="AH73" s="339"/>
      <c r="AI73" s="339"/>
      <c r="AJ73" s="339"/>
      <c r="AK73" s="339"/>
      <c r="AL73" s="339"/>
      <c r="AM73" s="339"/>
      <c r="AN73" s="339"/>
      <c r="AO73" s="339"/>
      <c r="AP73" s="339"/>
      <c r="AQ73" s="339"/>
      <c r="AR73" s="339"/>
      <c r="AS73" s="339"/>
      <c r="AT73" s="339"/>
      <c r="AU73" s="339"/>
      <c r="AV73" s="339"/>
      <c r="AW73" s="339"/>
      <c r="AX73" s="339"/>
      <c r="AY73" s="339"/>
      <c r="AZ73" s="339"/>
      <c r="BA73" s="339"/>
      <c r="BB73" s="339"/>
      <c r="BC73" s="339"/>
      <c r="BD73" s="342">
        <f>IF(BD74=0,0,BD76*1000/BD74)</f>
        <v>0</v>
      </c>
      <c r="BE73" s="342">
        <f>IF(BE74=0,0,BE76*1000/BE74)</f>
        <v>0</v>
      </c>
      <c r="BF73" s="342">
        <f>IF(BF74=0,0,BF76*1000/BF74)</f>
        <v>0</v>
      </c>
      <c r="BG73" s="342">
        <f>IF(BG74=0,0,BG76*1000/BG74)</f>
        <v>0</v>
      </c>
      <c r="BH73" s="339"/>
      <c r="BI73" s="339"/>
      <c r="BJ73" s="339"/>
      <c r="BK73" s="339"/>
      <c r="BL73" s="339"/>
      <c r="BM73" s="339"/>
      <c r="BN73" s="339"/>
      <c r="BO73" s="339"/>
      <c r="BP73" s="339"/>
      <c r="BQ73" s="339"/>
      <c r="BR73" s="339"/>
      <c r="BS73" s="339"/>
      <c r="BT73" s="339"/>
      <c r="BU73" s="339"/>
      <c r="BV73" s="339"/>
      <c r="BW73" s="339"/>
      <c r="BX73" s="342">
        <f>IF(BX74=0,0,BX76*1000/BX74)</f>
        <v>0</v>
      </c>
      <c r="BY73" s="342">
        <f>IF(BY74=0,0,BY76*1000/BY74)</f>
        <v>0</v>
      </c>
      <c r="BZ73" s="342">
        <f>IF(BZ74=0,0,BZ76*1000/BZ74)</f>
        <v>0</v>
      </c>
      <c r="CA73" s="342">
        <f>IF(CA74=0,0,CA76*1000/CA74)</f>
        <v>0</v>
      </c>
      <c r="CB73" s="339"/>
      <c r="CC73" s="339"/>
      <c r="CD73" s="339"/>
      <c r="CE73" s="339"/>
      <c r="CF73" s="339"/>
      <c r="CG73" s="339"/>
      <c r="CH73" s="339"/>
      <c r="CI73" s="339"/>
      <c r="CJ73" s="339"/>
      <c r="CK73" s="339"/>
      <c r="CL73" s="339"/>
      <c r="CM73" s="339"/>
      <c r="CN73" s="339"/>
      <c r="CO73" s="339"/>
      <c r="CP73" s="339"/>
      <c r="CQ73" s="339"/>
      <c r="CR73" s="339"/>
      <c r="CS73" s="339"/>
      <c r="CT73" s="339"/>
      <c r="CU73" s="339"/>
      <c r="CV73" s="339"/>
      <c r="CW73" s="339"/>
      <c r="CX73" s="339"/>
      <c r="CY73" s="339"/>
      <c r="CZ73" s="339"/>
      <c r="DA73" s="339"/>
      <c r="DB73" s="339"/>
      <c r="DC73" s="339"/>
      <c r="DD73" s="342">
        <f>IF(DD74=0,0,DD76*1000/DD74)</f>
        <v>0</v>
      </c>
      <c r="DE73" s="342">
        <f>IF(DE74=0,0,DE76*1000/DE74)</f>
        <v>0</v>
      </c>
      <c r="DF73" s="342">
        <f>IF(DF74=0,0,DF76*1000/DF74)</f>
        <v>0</v>
      </c>
      <c r="DG73" s="342">
        <f>IF(DG74=0,0,DG76*1000/DG74)</f>
        <v>0</v>
      </c>
      <c r="DH73" s="339"/>
      <c r="DI73" s="339"/>
      <c r="DJ73" s="339"/>
      <c r="DK73" s="339"/>
      <c r="DL73" s="339"/>
      <c r="DM73" s="339"/>
      <c r="DN73" s="339"/>
      <c r="DO73" s="339"/>
      <c r="DP73" s="339"/>
      <c r="DQ73" s="339"/>
      <c r="DR73" s="339"/>
      <c r="DS73" s="339"/>
      <c r="DT73" s="339"/>
      <c r="DU73" s="339"/>
      <c r="DV73" s="339"/>
      <c r="DW73" s="339"/>
      <c r="DX73" s="339"/>
      <c r="DY73" s="339"/>
      <c r="DZ73" s="339"/>
      <c r="EA73" s="339"/>
      <c r="EB73" s="339"/>
      <c r="EC73" s="339"/>
      <c r="ED73" s="339"/>
      <c r="EE73" s="339"/>
      <c r="EF73" s="339"/>
      <c r="EG73" s="339"/>
      <c r="EH73" s="339"/>
      <c r="EI73" s="339"/>
      <c r="EJ73" s="339"/>
      <c r="EK73" s="339"/>
      <c r="EL73" s="339"/>
      <c r="EM73" s="339"/>
      <c r="EN73" s="339"/>
      <c r="EO73" s="339"/>
      <c r="EP73" s="339"/>
      <c r="EQ73" s="339"/>
      <c r="ER73" s="339"/>
      <c r="ES73" s="339"/>
      <c r="ET73" s="339"/>
      <c r="EU73" s="339"/>
      <c r="EV73" s="339"/>
      <c r="EW73" s="339"/>
      <c r="EX73" s="339"/>
      <c r="EY73" s="339"/>
      <c r="EZ73" s="339"/>
      <c r="FA73" s="339"/>
      <c r="FB73" s="339"/>
      <c r="FC73" s="339"/>
      <c r="FD73" s="339"/>
      <c r="FE73" s="339"/>
      <c r="FF73" s="339"/>
      <c r="FG73" s="339"/>
      <c r="FH73" s="339"/>
      <c r="FI73" s="339"/>
      <c r="FJ73" s="339"/>
      <c r="FK73" s="339"/>
      <c r="FL73" s="339"/>
      <c r="FM73" s="339"/>
      <c r="FN73" s="339"/>
      <c r="FO73" s="339"/>
      <c r="FP73" s="339"/>
      <c r="FQ73" s="339"/>
      <c r="FR73" s="339"/>
      <c r="FS73" s="339"/>
      <c r="FT73" s="339"/>
      <c r="FU73" s="339"/>
      <c r="FV73" s="339"/>
      <c r="FW73" s="339"/>
      <c r="FX73" s="339"/>
      <c r="FY73" s="339"/>
      <c r="FZ73" s="339"/>
      <c r="GA73" s="339"/>
      <c r="GB73" s="339"/>
      <c r="GC73" s="339"/>
      <c r="GD73" s="339"/>
      <c r="GE73" s="339"/>
      <c r="GF73" s="339"/>
      <c r="GG73" s="339"/>
      <c r="GH73" s="339"/>
      <c r="GI73" s="339"/>
      <c r="GJ73" s="339"/>
      <c r="GK73" s="339"/>
      <c r="GL73" s="339"/>
      <c r="GM73" s="343"/>
    </row>
    <row r="74" spans="1:195" s="369" customFormat="1" ht="12" customHeight="1">
      <c r="A74" s="328"/>
      <c r="B74" s="473"/>
      <c r="C74" s="318"/>
      <c r="D74" s="288"/>
      <c r="E74" s="318"/>
      <c r="F74" s="336" t="s">
        <v>261</v>
      </c>
      <c r="G74" s="490"/>
      <c r="H74" s="469"/>
      <c r="I74" s="462" t="s">
        <v>262</v>
      </c>
      <c r="J74" s="462"/>
      <c r="K74" s="338"/>
      <c r="L74" s="338"/>
      <c r="M74" s="338"/>
      <c r="N74" s="338"/>
      <c r="O74" s="338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  <c r="AG74" s="339"/>
      <c r="AH74" s="339"/>
      <c r="AI74" s="339"/>
      <c r="AJ74" s="339"/>
      <c r="AK74" s="339"/>
      <c r="AL74" s="339"/>
      <c r="AM74" s="339"/>
      <c r="AN74" s="339"/>
      <c r="AO74" s="339"/>
      <c r="AP74" s="339"/>
      <c r="AQ74" s="339"/>
      <c r="AR74" s="339"/>
      <c r="AS74" s="339"/>
      <c r="AT74" s="339"/>
      <c r="AU74" s="339"/>
      <c r="AV74" s="339"/>
      <c r="AW74" s="339"/>
      <c r="AX74" s="339"/>
      <c r="AY74" s="339"/>
      <c r="AZ74" s="339"/>
      <c r="BA74" s="339"/>
      <c r="BB74" s="339"/>
      <c r="BC74" s="339"/>
      <c r="BD74" s="342">
        <f t="shared" ref="BD74:BG76" si="7">SUM(BH74,BL74,BP74,BT74)</f>
        <v>0</v>
      </c>
      <c r="BE74" s="342">
        <f t="shared" si="7"/>
        <v>0</v>
      </c>
      <c r="BF74" s="342">
        <f t="shared" si="7"/>
        <v>0</v>
      </c>
      <c r="BG74" s="342">
        <f t="shared" si="7"/>
        <v>0</v>
      </c>
      <c r="BH74" s="339"/>
      <c r="BI74" s="339"/>
      <c r="BJ74" s="339"/>
      <c r="BK74" s="339"/>
      <c r="BL74" s="339"/>
      <c r="BM74" s="339"/>
      <c r="BN74" s="339"/>
      <c r="BO74" s="339"/>
      <c r="BP74" s="339"/>
      <c r="BQ74" s="339"/>
      <c r="BR74" s="339"/>
      <c r="BS74" s="339"/>
      <c r="BT74" s="339"/>
      <c r="BU74" s="339"/>
      <c r="BV74" s="339"/>
      <c r="BW74" s="339"/>
      <c r="BX74" s="342">
        <f t="shared" ref="BX74:CA76" si="8">SUM(CB74,CF74,CJ74,CN74,CR74,CV74)</f>
        <v>0</v>
      </c>
      <c r="BY74" s="342">
        <f t="shared" si="8"/>
        <v>0</v>
      </c>
      <c r="BZ74" s="342">
        <f t="shared" si="8"/>
        <v>0</v>
      </c>
      <c r="CA74" s="342">
        <f t="shared" si="8"/>
        <v>0</v>
      </c>
      <c r="CB74" s="339"/>
      <c r="CC74" s="339"/>
      <c r="CD74" s="339"/>
      <c r="CE74" s="339"/>
      <c r="CF74" s="339"/>
      <c r="CG74" s="339"/>
      <c r="CH74" s="339"/>
      <c r="CI74" s="339"/>
      <c r="CJ74" s="339"/>
      <c r="CK74" s="339"/>
      <c r="CL74" s="339"/>
      <c r="CM74" s="339"/>
      <c r="CN74" s="339"/>
      <c r="CO74" s="339"/>
      <c r="CP74" s="339"/>
      <c r="CQ74" s="339"/>
      <c r="CR74" s="339"/>
      <c r="CS74" s="339"/>
      <c r="CT74" s="339"/>
      <c r="CU74" s="339"/>
      <c r="CV74" s="339"/>
      <c r="CW74" s="339"/>
      <c r="CX74" s="339"/>
      <c r="CY74" s="339"/>
      <c r="CZ74" s="339"/>
      <c r="DA74" s="339"/>
      <c r="DB74" s="339"/>
      <c r="DC74" s="339"/>
      <c r="DD74" s="342">
        <f t="shared" ref="DD74:DG76" si="9">SUM(DH74,DL74,DP74,DT74,DX74,EB74,EF74,EJ74,EN74)</f>
        <v>0</v>
      </c>
      <c r="DE74" s="342">
        <f t="shared" si="9"/>
        <v>0</v>
      </c>
      <c r="DF74" s="342">
        <f t="shared" si="9"/>
        <v>0</v>
      </c>
      <c r="DG74" s="342">
        <f t="shared" si="9"/>
        <v>0</v>
      </c>
      <c r="DH74" s="339"/>
      <c r="DI74" s="339"/>
      <c r="DJ74" s="339"/>
      <c r="DK74" s="339"/>
      <c r="DL74" s="339"/>
      <c r="DM74" s="339"/>
      <c r="DN74" s="339"/>
      <c r="DO74" s="339"/>
      <c r="DP74" s="339"/>
      <c r="DQ74" s="339"/>
      <c r="DR74" s="339"/>
      <c r="DS74" s="339"/>
      <c r="DT74" s="339"/>
      <c r="DU74" s="339"/>
      <c r="DV74" s="339"/>
      <c r="DW74" s="339"/>
      <c r="DX74" s="339"/>
      <c r="DY74" s="339"/>
      <c r="DZ74" s="339"/>
      <c r="EA74" s="339"/>
      <c r="EB74" s="339"/>
      <c r="EC74" s="339"/>
      <c r="ED74" s="339"/>
      <c r="EE74" s="339"/>
      <c r="EF74" s="339"/>
      <c r="EG74" s="339"/>
      <c r="EH74" s="339"/>
      <c r="EI74" s="339"/>
      <c r="EJ74" s="339"/>
      <c r="EK74" s="339"/>
      <c r="EL74" s="339"/>
      <c r="EM74" s="339"/>
      <c r="EN74" s="339"/>
      <c r="EO74" s="339"/>
      <c r="EP74" s="339"/>
      <c r="EQ74" s="339"/>
      <c r="ER74" s="339"/>
      <c r="ES74" s="339"/>
      <c r="ET74" s="339"/>
      <c r="EU74" s="339"/>
      <c r="EV74" s="339"/>
      <c r="EW74" s="339"/>
      <c r="EX74" s="339"/>
      <c r="EY74" s="339"/>
      <c r="EZ74" s="339"/>
      <c r="FA74" s="339"/>
      <c r="FB74" s="339"/>
      <c r="FC74" s="339"/>
      <c r="FD74" s="339"/>
      <c r="FE74" s="339"/>
      <c r="FF74" s="339"/>
      <c r="FG74" s="339"/>
      <c r="FH74" s="339"/>
      <c r="FI74" s="339"/>
      <c r="FJ74" s="339"/>
      <c r="FK74" s="339"/>
      <c r="FL74" s="339"/>
      <c r="FM74" s="339"/>
      <c r="FN74" s="339"/>
      <c r="FO74" s="339"/>
      <c r="FP74" s="339"/>
      <c r="FQ74" s="339"/>
      <c r="FR74" s="339"/>
      <c r="FS74" s="339"/>
      <c r="FT74" s="339"/>
      <c r="FU74" s="339"/>
      <c r="FV74" s="339"/>
      <c r="FW74" s="339"/>
      <c r="FX74" s="339"/>
      <c r="FY74" s="339"/>
      <c r="FZ74" s="339"/>
      <c r="GA74" s="339"/>
      <c r="GB74" s="339"/>
      <c r="GC74" s="339"/>
      <c r="GD74" s="339"/>
      <c r="GE74" s="339"/>
      <c r="GF74" s="339"/>
      <c r="GG74" s="339"/>
      <c r="GH74" s="339"/>
      <c r="GI74" s="339"/>
      <c r="GJ74" s="339"/>
      <c r="GK74" s="339"/>
      <c r="GL74" s="339"/>
      <c r="GM74" s="343"/>
    </row>
    <row r="75" spans="1:195" s="370" customFormat="1" ht="12" customHeight="1">
      <c r="A75" s="328"/>
      <c r="B75" s="473"/>
      <c r="C75" s="318"/>
      <c r="D75" s="288"/>
      <c r="E75" s="318"/>
      <c r="F75" s="336" t="s">
        <v>263</v>
      </c>
      <c r="G75" s="490"/>
      <c r="H75" s="470"/>
      <c r="I75" s="482" t="s">
        <v>264</v>
      </c>
      <c r="J75" s="337" t="s">
        <v>232</v>
      </c>
      <c r="K75" s="338"/>
      <c r="L75" s="338"/>
      <c r="M75" s="338"/>
      <c r="N75" s="338"/>
      <c r="O75" s="338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  <c r="AA75" s="339"/>
      <c r="AB75" s="339"/>
      <c r="AC75" s="339"/>
      <c r="AD75" s="339"/>
      <c r="AE75" s="339"/>
      <c r="AF75" s="339"/>
      <c r="AG75" s="339"/>
      <c r="AH75" s="339"/>
      <c r="AI75" s="339"/>
      <c r="AJ75" s="339"/>
      <c r="AK75" s="339"/>
      <c r="AL75" s="339"/>
      <c r="AM75" s="339"/>
      <c r="AN75" s="339"/>
      <c r="AO75" s="339"/>
      <c r="AP75" s="339"/>
      <c r="AQ75" s="339"/>
      <c r="AR75" s="339"/>
      <c r="AS75" s="339"/>
      <c r="AT75" s="339"/>
      <c r="AU75" s="339"/>
      <c r="AV75" s="339"/>
      <c r="AW75" s="339"/>
      <c r="AX75" s="339"/>
      <c r="AY75" s="339"/>
      <c r="AZ75" s="339"/>
      <c r="BA75" s="339"/>
      <c r="BB75" s="339"/>
      <c r="BC75" s="339"/>
      <c r="BD75" s="342">
        <f t="shared" si="7"/>
        <v>0</v>
      </c>
      <c r="BE75" s="342">
        <f t="shared" si="7"/>
        <v>0</v>
      </c>
      <c r="BF75" s="342">
        <f t="shared" si="7"/>
        <v>0</v>
      </c>
      <c r="BG75" s="342">
        <f t="shared" si="7"/>
        <v>0</v>
      </c>
      <c r="BH75" s="339"/>
      <c r="BI75" s="339"/>
      <c r="BJ75" s="339"/>
      <c r="BK75" s="339"/>
      <c r="BL75" s="339"/>
      <c r="BM75" s="339"/>
      <c r="BN75" s="339"/>
      <c r="BO75" s="339"/>
      <c r="BP75" s="339"/>
      <c r="BQ75" s="339"/>
      <c r="BR75" s="339"/>
      <c r="BS75" s="339"/>
      <c r="BT75" s="339"/>
      <c r="BU75" s="339"/>
      <c r="BV75" s="339"/>
      <c r="BW75" s="339"/>
      <c r="BX75" s="342">
        <f t="shared" si="8"/>
        <v>0</v>
      </c>
      <c r="BY75" s="342">
        <f t="shared" si="8"/>
        <v>0</v>
      </c>
      <c r="BZ75" s="342">
        <f t="shared" si="8"/>
        <v>0</v>
      </c>
      <c r="CA75" s="342">
        <f t="shared" si="8"/>
        <v>0</v>
      </c>
      <c r="CB75" s="339"/>
      <c r="CC75" s="339"/>
      <c r="CD75" s="339"/>
      <c r="CE75" s="339"/>
      <c r="CF75" s="339"/>
      <c r="CG75" s="339"/>
      <c r="CH75" s="339"/>
      <c r="CI75" s="339"/>
      <c r="CJ75" s="339"/>
      <c r="CK75" s="339"/>
      <c r="CL75" s="339"/>
      <c r="CM75" s="339"/>
      <c r="CN75" s="339"/>
      <c r="CO75" s="339"/>
      <c r="CP75" s="339"/>
      <c r="CQ75" s="339"/>
      <c r="CR75" s="339"/>
      <c r="CS75" s="339"/>
      <c r="CT75" s="339"/>
      <c r="CU75" s="339"/>
      <c r="CV75" s="339"/>
      <c r="CW75" s="339"/>
      <c r="CX75" s="339"/>
      <c r="CY75" s="339"/>
      <c r="CZ75" s="339"/>
      <c r="DA75" s="339"/>
      <c r="DB75" s="339"/>
      <c r="DC75" s="339"/>
      <c r="DD75" s="342">
        <f t="shared" si="9"/>
        <v>0</v>
      </c>
      <c r="DE75" s="342">
        <f t="shared" si="9"/>
        <v>0</v>
      </c>
      <c r="DF75" s="342">
        <f t="shared" si="9"/>
        <v>0</v>
      </c>
      <c r="DG75" s="342">
        <f t="shared" si="9"/>
        <v>0</v>
      </c>
      <c r="DH75" s="339"/>
      <c r="DI75" s="339"/>
      <c r="DJ75" s="339"/>
      <c r="DK75" s="339"/>
      <c r="DL75" s="339"/>
      <c r="DM75" s="339"/>
      <c r="DN75" s="339"/>
      <c r="DO75" s="339"/>
      <c r="DP75" s="339"/>
      <c r="DQ75" s="339"/>
      <c r="DR75" s="339"/>
      <c r="DS75" s="339"/>
      <c r="DT75" s="339"/>
      <c r="DU75" s="339"/>
      <c r="DV75" s="339"/>
      <c r="DW75" s="339"/>
      <c r="DX75" s="339"/>
      <c r="DY75" s="339"/>
      <c r="DZ75" s="339"/>
      <c r="EA75" s="339"/>
      <c r="EB75" s="339"/>
      <c r="EC75" s="339"/>
      <c r="ED75" s="339"/>
      <c r="EE75" s="339"/>
      <c r="EF75" s="339"/>
      <c r="EG75" s="339"/>
      <c r="EH75" s="339"/>
      <c r="EI75" s="339"/>
      <c r="EJ75" s="339"/>
      <c r="EK75" s="339"/>
      <c r="EL75" s="339"/>
      <c r="EM75" s="339"/>
      <c r="EN75" s="339"/>
      <c r="EO75" s="339"/>
      <c r="EP75" s="339"/>
      <c r="EQ75" s="339"/>
      <c r="ER75" s="339"/>
      <c r="ES75" s="339"/>
      <c r="ET75" s="339"/>
      <c r="EU75" s="339"/>
      <c r="EV75" s="339"/>
      <c r="EW75" s="339"/>
      <c r="EX75" s="339"/>
      <c r="EY75" s="339"/>
      <c r="EZ75" s="339"/>
      <c r="FA75" s="339"/>
      <c r="FB75" s="339"/>
      <c r="FC75" s="339"/>
      <c r="FD75" s="339"/>
      <c r="FE75" s="339"/>
      <c r="FF75" s="339"/>
      <c r="FG75" s="339"/>
      <c r="FH75" s="339"/>
      <c r="FI75" s="339"/>
      <c r="FJ75" s="339"/>
      <c r="FK75" s="339"/>
      <c r="FL75" s="339"/>
      <c r="FM75" s="339"/>
      <c r="FN75" s="339"/>
      <c r="FO75" s="339"/>
      <c r="FP75" s="339"/>
      <c r="FQ75" s="339"/>
      <c r="FR75" s="339"/>
      <c r="FS75" s="339"/>
      <c r="FT75" s="339"/>
      <c r="FU75" s="339"/>
      <c r="FV75" s="339"/>
      <c r="FW75" s="339"/>
      <c r="FX75" s="339"/>
      <c r="FY75" s="339"/>
      <c r="FZ75" s="339"/>
      <c r="GA75" s="339"/>
      <c r="GB75" s="339"/>
      <c r="GC75" s="339"/>
      <c r="GD75" s="339"/>
      <c r="GE75" s="339"/>
      <c r="GF75" s="339"/>
      <c r="GG75" s="339"/>
      <c r="GH75" s="339"/>
      <c r="GI75" s="339"/>
      <c r="GJ75" s="339"/>
      <c r="GK75" s="339"/>
      <c r="GL75" s="339"/>
      <c r="GM75" s="343"/>
    </row>
    <row r="76" spans="1:195" s="371" customFormat="1" ht="12" customHeight="1">
      <c r="A76" s="328"/>
      <c r="B76" s="473"/>
      <c r="C76" s="318"/>
      <c r="D76" s="288"/>
      <c r="E76" s="318"/>
      <c r="F76" s="336" t="s">
        <v>265</v>
      </c>
      <c r="G76" s="490"/>
      <c r="H76" s="470"/>
      <c r="I76" s="464"/>
      <c r="J76" s="344" t="s">
        <v>234</v>
      </c>
      <c r="K76" s="338"/>
      <c r="L76" s="338"/>
      <c r="M76" s="338"/>
      <c r="N76" s="338"/>
      <c r="O76" s="338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  <c r="AG76" s="339"/>
      <c r="AH76" s="339"/>
      <c r="AI76" s="339"/>
      <c r="AJ76" s="339"/>
      <c r="AK76" s="339"/>
      <c r="AL76" s="339"/>
      <c r="AM76" s="339"/>
      <c r="AN76" s="339"/>
      <c r="AO76" s="339"/>
      <c r="AP76" s="339"/>
      <c r="AQ76" s="339"/>
      <c r="AR76" s="339"/>
      <c r="AS76" s="339"/>
      <c r="AT76" s="339"/>
      <c r="AU76" s="339"/>
      <c r="AV76" s="339"/>
      <c r="AW76" s="339"/>
      <c r="AX76" s="339"/>
      <c r="AY76" s="339"/>
      <c r="AZ76" s="339"/>
      <c r="BA76" s="339"/>
      <c r="BB76" s="339"/>
      <c r="BC76" s="339"/>
      <c r="BD76" s="342">
        <f t="shared" si="7"/>
        <v>0</v>
      </c>
      <c r="BE76" s="342">
        <f t="shared" si="7"/>
        <v>0</v>
      </c>
      <c r="BF76" s="342">
        <f t="shared" si="7"/>
        <v>0</v>
      </c>
      <c r="BG76" s="342">
        <f t="shared" si="7"/>
        <v>0</v>
      </c>
      <c r="BH76" s="339"/>
      <c r="BI76" s="339"/>
      <c r="BJ76" s="339"/>
      <c r="BK76" s="339"/>
      <c r="BL76" s="339"/>
      <c r="BM76" s="339"/>
      <c r="BN76" s="339"/>
      <c r="BO76" s="339"/>
      <c r="BP76" s="339"/>
      <c r="BQ76" s="339"/>
      <c r="BR76" s="339"/>
      <c r="BS76" s="339"/>
      <c r="BT76" s="339"/>
      <c r="BU76" s="339"/>
      <c r="BV76" s="339"/>
      <c r="BW76" s="339"/>
      <c r="BX76" s="342">
        <f t="shared" si="8"/>
        <v>0</v>
      </c>
      <c r="BY76" s="342">
        <f t="shared" si="8"/>
        <v>0</v>
      </c>
      <c r="BZ76" s="342">
        <f t="shared" si="8"/>
        <v>0</v>
      </c>
      <c r="CA76" s="342">
        <f t="shared" si="8"/>
        <v>0</v>
      </c>
      <c r="CB76" s="339"/>
      <c r="CC76" s="339"/>
      <c r="CD76" s="339"/>
      <c r="CE76" s="339"/>
      <c r="CF76" s="339"/>
      <c r="CG76" s="339"/>
      <c r="CH76" s="339"/>
      <c r="CI76" s="339"/>
      <c r="CJ76" s="339"/>
      <c r="CK76" s="339"/>
      <c r="CL76" s="339"/>
      <c r="CM76" s="339"/>
      <c r="CN76" s="339"/>
      <c r="CO76" s="339"/>
      <c r="CP76" s="339"/>
      <c r="CQ76" s="339"/>
      <c r="CR76" s="339"/>
      <c r="CS76" s="339"/>
      <c r="CT76" s="339"/>
      <c r="CU76" s="339"/>
      <c r="CV76" s="339"/>
      <c r="CW76" s="339"/>
      <c r="CX76" s="339"/>
      <c r="CY76" s="339"/>
      <c r="CZ76" s="339"/>
      <c r="DA76" s="339"/>
      <c r="DB76" s="339"/>
      <c r="DC76" s="339"/>
      <c r="DD76" s="342">
        <f t="shared" si="9"/>
        <v>0</v>
      </c>
      <c r="DE76" s="342">
        <f t="shared" si="9"/>
        <v>0</v>
      </c>
      <c r="DF76" s="342">
        <f t="shared" si="9"/>
        <v>0</v>
      </c>
      <c r="DG76" s="342">
        <f t="shared" si="9"/>
        <v>0</v>
      </c>
      <c r="DH76" s="339"/>
      <c r="DI76" s="339"/>
      <c r="DJ76" s="339"/>
      <c r="DK76" s="339"/>
      <c r="DL76" s="339"/>
      <c r="DM76" s="339"/>
      <c r="DN76" s="339"/>
      <c r="DO76" s="339"/>
      <c r="DP76" s="339"/>
      <c r="DQ76" s="339"/>
      <c r="DR76" s="339"/>
      <c r="DS76" s="339"/>
      <c r="DT76" s="339"/>
      <c r="DU76" s="339"/>
      <c r="DV76" s="339"/>
      <c r="DW76" s="339"/>
      <c r="DX76" s="339"/>
      <c r="DY76" s="339"/>
      <c r="DZ76" s="339"/>
      <c r="EA76" s="339"/>
      <c r="EB76" s="339"/>
      <c r="EC76" s="339"/>
      <c r="ED76" s="339"/>
      <c r="EE76" s="339"/>
      <c r="EF76" s="339"/>
      <c r="EG76" s="339"/>
      <c r="EH76" s="339"/>
      <c r="EI76" s="339"/>
      <c r="EJ76" s="339"/>
      <c r="EK76" s="339"/>
      <c r="EL76" s="339"/>
      <c r="EM76" s="339"/>
      <c r="EN76" s="339"/>
      <c r="EO76" s="339"/>
      <c r="EP76" s="339"/>
      <c r="EQ76" s="339"/>
      <c r="ER76" s="339"/>
      <c r="ES76" s="339"/>
      <c r="ET76" s="339"/>
      <c r="EU76" s="339"/>
      <c r="EV76" s="339"/>
      <c r="EW76" s="339"/>
      <c r="EX76" s="339"/>
      <c r="EY76" s="339"/>
      <c r="EZ76" s="339"/>
      <c r="FA76" s="339"/>
      <c r="FB76" s="339"/>
      <c r="FC76" s="339"/>
      <c r="FD76" s="339"/>
      <c r="FE76" s="339"/>
      <c r="FF76" s="339"/>
      <c r="FG76" s="339"/>
      <c r="FH76" s="339"/>
      <c r="FI76" s="339"/>
      <c r="FJ76" s="339"/>
      <c r="FK76" s="339"/>
      <c r="FL76" s="339"/>
      <c r="FM76" s="339"/>
      <c r="FN76" s="339"/>
      <c r="FO76" s="339"/>
      <c r="FP76" s="339"/>
      <c r="FQ76" s="339"/>
      <c r="FR76" s="339"/>
      <c r="FS76" s="339"/>
      <c r="FT76" s="339"/>
      <c r="FU76" s="339"/>
      <c r="FV76" s="339"/>
      <c r="FW76" s="339"/>
      <c r="FX76" s="339"/>
      <c r="FY76" s="339"/>
      <c r="FZ76" s="339"/>
      <c r="GA76" s="339"/>
      <c r="GB76" s="339"/>
      <c r="GC76" s="339"/>
      <c r="GD76" s="339"/>
      <c r="GE76" s="339"/>
      <c r="GF76" s="339"/>
      <c r="GG76" s="339"/>
      <c r="GH76" s="339"/>
      <c r="GI76" s="339"/>
      <c r="GJ76" s="339"/>
      <c r="GK76" s="339"/>
      <c r="GL76" s="339"/>
      <c r="GM76" s="343"/>
    </row>
    <row r="77" spans="1:195" s="372" customFormat="1" ht="12" customHeight="1">
      <c r="A77" s="328"/>
      <c r="B77" s="473"/>
      <c r="C77" s="318"/>
      <c r="D77" s="288"/>
      <c r="E77" s="318"/>
      <c r="F77" s="336" t="s">
        <v>266</v>
      </c>
      <c r="G77" s="490"/>
      <c r="H77" s="467" t="s">
        <v>267</v>
      </c>
      <c r="I77" s="463" t="s">
        <v>259</v>
      </c>
      <c r="J77" s="337" t="s">
        <v>232</v>
      </c>
      <c r="K77" s="338"/>
      <c r="L77" s="338"/>
      <c r="M77" s="338"/>
      <c r="N77" s="338"/>
      <c r="O77" s="338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  <c r="AA77" s="339"/>
      <c r="AB77" s="339"/>
      <c r="AC77" s="339"/>
      <c r="AD77" s="339"/>
      <c r="AE77" s="339"/>
      <c r="AF77" s="339"/>
      <c r="AG77" s="339"/>
      <c r="AH77" s="339"/>
      <c r="AI77" s="339"/>
      <c r="AJ77" s="339"/>
      <c r="AK77" s="339"/>
      <c r="AL77" s="339"/>
      <c r="AM77" s="339"/>
      <c r="AN77" s="339"/>
      <c r="AO77" s="339"/>
      <c r="AP77" s="339"/>
      <c r="AQ77" s="339"/>
      <c r="AR77" s="339"/>
      <c r="AS77" s="339"/>
      <c r="AT77" s="339"/>
      <c r="AU77" s="339"/>
      <c r="AV77" s="339"/>
      <c r="AW77" s="339"/>
      <c r="AX77" s="339"/>
      <c r="AY77" s="339"/>
      <c r="AZ77" s="339"/>
      <c r="BA77" s="339"/>
      <c r="BB77" s="339"/>
      <c r="BC77" s="339"/>
      <c r="BD77" s="342">
        <f>IF(BD79=0,0,BD80*1000/BD79)</f>
        <v>0</v>
      </c>
      <c r="BE77" s="342">
        <f>IF(BE79=0,0,BE80*1000/BE79)</f>
        <v>0</v>
      </c>
      <c r="BF77" s="342">
        <f>IF(BF79=0,0,BF80*1000/BF79)</f>
        <v>0</v>
      </c>
      <c r="BG77" s="342">
        <f>IF(BG79=0,0,BG80*1000/BG79)</f>
        <v>0</v>
      </c>
      <c r="BH77" s="339"/>
      <c r="BI77" s="339"/>
      <c r="BJ77" s="339"/>
      <c r="BK77" s="339"/>
      <c r="BL77" s="339"/>
      <c r="BM77" s="339"/>
      <c r="BN77" s="339"/>
      <c r="BO77" s="339"/>
      <c r="BP77" s="339"/>
      <c r="BQ77" s="339"/>
      <c r="BR77" s="339"/>
      <c r="BS77" s="339"/>
      <c r="BT77" s="339"/>
      <c r="BU77" s="339"/>
      <c r="BV77" s="339"/>
      <c r="BW77" s="339"/>
      <c r="BX77" s="342">
        <f>IF(BX79=0,0,BX80*1000/BX79)</f>
        <v>0</v>
      </c>
      <c r="BY77" s="342">
        <f>IF(BY79=0,0,BY80*1000/BY79)</f>
        <v>0</v>
      </c>
      <c r="BZ77" s="342">
        <f>IF(BZ79=0,0,BZ80*1000/BZ79)</f>
        <v>0</v>
      </c>
      <c r="CA77" s="342">
        <f>IF(CA79=0,0,CA80*1000/CA79)</f>
        <v>0</v>
      </c>
      <c r="CB77" s="339"/>
      <c r="CC77" s="339"/>
      <c r="CD77" s="339"/>
      <c r="CE77" s="339"/>
      <c r="CF77" s="339"/>
      <c r="CG77" s="339"/>
      <c r="CH77" s="339"/>
      <c r="CI77" s="339"/>
      <c r="CJ77" s="339"/>
      <c r="CK77" s="339"/>
      <c r="CL77" s="339"/>
      <c r="CM77" s="339"/>
      <c r="CN77" s="339"/>
      <c r="CO77" s="339"/>
      <c r="CP77" s="339"/>
      <c r="CQ77" s="339"/>
      <c r="CR77" s="339"/>
      <c r="CS77" s="339"/>
      <c r="CT77" s="339"/>
      <c r="CU77" s="339"/>
      <c r="CV77" s="339"/>
      <c r="CW77" s="339"/>
      <c r="CX77" s="339"/>
      <c r="CY77" s="339"/>
      <c r="CZ77" s="339"/>
      <c r="DA77" s="339"/>
      <c r="DB77" s="339"/>
      <c r="DC77" s="339"/>
      <c r="DD77" s="342">
        <f>IF(DD79=0,0,DD80*1000/DD79)</f>
        <v>0</v>
      </c>
      <c r="DE77" s="342">
        <f>IF(DE79=0,0,DE80*1000/DE79)</f>
        <v>0</v>
      </c>
      <c r="DF77" s="342">
        <f>IF(DF79=0,0,DF80*1000/DF79)</f>
        <v>0</v>
      </c>
      <c r="DG77" s="342">
        <f>IF(DG79=0,0,DG80*1000/DG79)</f>
        <v>0</v>
      </c>
      <c r="DH77" s="339"/>
      <c r="DI77" s="339"/>
      <c r="DJ77" s="339"/>
      <c r="DK77" s="339"/>
      <c r="DL77" s="339"/>
      <c r="DM77" s="339"/>
      <c r="DN77" s="339"/>
      <c r="DO77" s="339"/>
      <c r="DP77" s="339"/>
      <c r="DQ77" s="339"/>
      <c r="DR77" s="339"/>
      <c r="DS77" s="339"/>
      <c r="DT77" s="339"/>
      <c r="DU77" s="339"/>
      <c r="DV77" s="339"/>
      <c r="DW77" s="339"/>
      <c r="DX77" s="339"/>
      <c r="DY77" s="339"/>
      <c r="DZ77" s="339"/>
      <c r="EA77" s="339"/>
      <c r="EB77" s="339"/>
      <c r="EC77" s="339"/>
      <c r="ED77" s="339"/>
      <c r="EE77" s="339"/>
      <c r="EF77" s="339"/>
      <c r="EG77" s="339"/>
      <c r="EH77" s="339"/>
      <c r="EI77" s="339"/>
      <c r="EJ77" s="339"/>
      <c r="EK77" s="339"/>
      <c r="EL77" s="339"/>
      <c r="EM77" s="339"/>
      <c r="EN77" s="339"/>
      <c r="EO77" s="339"/>
      <c r="EP77" s="339"/>
      <c r="EQ77" s="339"/>
      <c r="ER77" s="339"/>
      <c r="ES77" s="339"/>
      <c r="ET77" s="339"/>
      <c r="EU77" s="339"/>
      <c r="EV77" s="339"/>
      <c r="EW77" s="339"/>
      <c r="EX77" s="339"/>
      <c r="EY77" s="339"/>
      <c r="EZ77" s="339"/>
      <c r="FA77" s="339"/>
      <c r="FB77" s="339"/>
      <c r="FC77" s="339"/>
      <c r="FD77" s="339"/>
      <c r="FE77" s="339"/>
      <c r="FF77" s="339"/>
      <c r="FG77" s="339"/>
      <c r="FH77" s="339"/>
      <c r="FI77" s="339"/>
      <c r="FJ77" s="339"/>
      <c r="FK77" s="339"/>
      <c r="FL77" s="339"/>
      <c r="FM77" s="339"/>
      <c r="FN77" s="339"/>
      <c r="FO77" s="339"/>
      <c r="FP77" s="339"/>
      <c r="FQ77" s="339"/>
      <c r="FR77" s="339"/>
      <c r="FS77" s="339"/>
      <c r="FT77" s="339"/>
      <c r="FU77" s="339"/>
      <c r="FV77" s="339"/>
      <c r="FW77" s="339"/>
      <c r="FX77" s="339"/>
      <c r="FY77" s="339"/>
      <c r="FZ77" s="339"/>
      <c r="GA77" s="339"/>
      <c r="GB77" s="339"/>
      <c r="GC77" s="339"/>
      <c r="GD77" s="339"/>
      <c r="GE77" s="339"/>
      <c r="GF77" s="339"/>
      <c r="GG77" s="339"/>
      <c r="GH77" s="339"/>
      <c r="GI77" s="339"/>
      <c r="GJ77" s="339"/>
      <c r="GK77" s="339"/>
      <c r="GL77" s="339"/>
      <c r="GM77" s="343"/>
    </row>
    <row r="78" spans="1:195" s="373" customFormat="1" ht="12" customHeight="1">
      <c r="A78" s="328"/>
      <c r="B78" s="473"/>
      <c r="C78" s="318"/>
      <c r="D78" s="288"/>
      <c r="E78" s="318"/>
      <c r="F78" s="336" t="s">
        <v>268</v>
      </c>
      <c r="G78" s="490"/>
      <c r="H78" s="469"/>
      <c r="I78" s="465"/>
      <c r="J78" s="344" t="s">
        <v>234</v>
      </c>
      <c r="K78" s="338"/>
      <c r="L78" s="338"/>
      <c r="M78" s="338"/>
      <c r="N78" s="338"/>
      <c r="O78" s="338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  <c r="AA78" s="339"/>
      <c r="AB78" s="339"/>
      <c r="AC78" s="339"/>
      <c r="AD78" s="339"/>
      <c r="AE78" s="339"/>
      <c r="AF78" s="339"/>
      <c r="AG78" s="339"/>
      <c r="AH78" s="339"/>
      <c r="AI78" s="339"/>
      <c r="AJ78" s="339"/>
      <c r="AK78" s="339"/>
      <c r="AL78" s="339"/>
      <c r="AM78" s="339"/>
      <c r="AN78" s="339"/>
      <c r="AO78" s="339"/>
      <c r="AP78" s="339"/>
      <c r="AQ78" s="339"/>
      <c r="AR78" s="339"/>
      <c r="AS78" s="339"/>
      <c r="AT78" s="339"/>
      <c r="AU78" s="339"/>
      <c r="AV78" s="339"/>
      <c r="AW78" s="339"/>
      <c r="AX78" s="339"/>
      <c r="AY78" s="339"/>
      <c r="AZ78" s="339"/>
      <c r="BA78" s="339"/>
      <c r="BB78" s="339"/>
      <c r="BC78" s="339"/>
      <c r="BD78" s="342">
        <f>IF(BD79=0,0,BD81*1000/BD79)</f>
        <v>0</v>
      </c>
      <c r="BE78" s="342">
        <f>IF(BE79=0,0,BE81*1000/BE79)</f>
        <v>0</v>
      </c>
      <c r="BF78" s="342">
        <f>IF(BF79=0,0,BF81*1000/BF79)</f>
        <v>0</v>
      </c>
      <c r="BG78" s="342">
        <f>IF(BG79=0,0,BG81*1000/BG79)</f>
        <v>0</v>
      </c>
      <c r="BH78" s="339"/>
      <c r="BI78" s="339"/>
      <c r="BJ78" s="339"/>
      <c r="BK78" s="339"/>
      <c r="BL78" s="339"/>
      <c r="BM78" s="339"/>
      <c r="BN78" s="339"/>
      <c r="BO78" s="339"/>
      <c r="BP78" s="339"/>
      <c r="BQ78" s="339"/>
      <c r="BR78" s="339"/>
      <c r="BS78" s="339"/>
      <c r="BT78" s="339"/>
      <c r="BU78" s="339"/>
      <c r="BV78" s="339"/>
      <c r="BW78" s="339"/>
      <c r="BX78" s="342">
        <f>IF(BX79=0,0,BX81*1000/BX79)</f>
        <v>0</v>
      </c>
      <c r="BY78" s="342">
        <f>IF(BY79=0,0,BY81*1000/BY79)</f>
        <v>0</v>
      </c>
      <c r="BZ78" s="342">
        <f>IF(BZ79=0,0,BZ81*1000/BZ79)</f>
        <v>0</v>
      </c>
      <c r="CA78" s="342">
        <f>IF(CA79=0,0,CA81*1000/CA79)</f>
        <v>0</v>
      </c>
      <c r="CB78" s="339"/>
      <c r="CC78" s="339"/>
      <c r="CD78" s="339"/>
      <c r="CE78" s="339"/>
      <c r="CF78" s="339"/>
      <c r="CG78" s="339"/>
      <c r="CH78" s="339"/>
      <c r="CI78" s="339"/>
      <c r="CJ78" s="339"/>
      <c r="CK78" s="339"/>
      <c r="CL78" s="339"/>
      <c r="CM78" s="339"/>
      <c r="CN78" s="339"/>
      <c r="CO78" s="339"/>
      <c r="CP78" s="339"/>
      <c r="CQ78" s="339"/>
      <c r="CR78" s="339"/>
      <c r="CS78" s="339"/>
      <c r="CT78" s="339"/>
      <c r="CU78" s="339"/>
      <c r="CV78" s="339"/>
      <c r="CW78" s="339"/>
      <c r="CX78" s="339"/>
      <c r="CY78" s="339"/>
      <c r="CZ78" s="339"/>
      <c r="DA78" s="339"/>
      <c r="DB78" s="339"/>
      <c r="DC78" s="339"/>
      <c r="DD78" s="342">
        <f>IF(DD79=0,0,DD81*1000/DD79)</f>
        <v>0</v>
      </c>
      <c r="DE78" s="342">
        <f>IF(DE79=0,0,DE81*1000/DE79)</f>
        <v>0</v>
      </c>
      <c r="DF78" s="342">
        <f>IF(DF79=0,0,DF81*1000/DF79)</f>
        <v>0</v>
      </c>
      <c r="DG78" s="342">
        <f>IF(DG79=0,0,DG81*1000/DG79)</f>
        <v>0</v>
      </c>
      <c r="DH78" s="339"/>
      <c r="DI78" s="339"/>
      <c r="DJ78" s="339"/>
      <c r="DK78" s="339"/>
      <c r="DL78" s="339"/>
      <c r="DM78" s="339"/>
      <c r="DN78" s="339"/>
      <c r="DO78" s="339"/>
      <c r="DP78" s="339"/>
      <c r="DQ78" s="339"/>
      <c r="DR78" s="339"/>
      <c r="DS78" s="339"/>
      <c r="DT78" s="339"/>
      <c r="DU78" s="339"/>
      <c r="DV78" s="339"/>
      <c r="DW78" s="339"/>
      <c r="DX78" s="339"/>
      <c r="DY78" s="339"/>
      <c r="DZ78" s="339"/>
      <c r="EA78" s="339"/>
      <c r="EB78" s="339"/>
      <c r="EC78" s="339"/>
      <c r="ED78" s="339"/>
      <c r="EE78" s="339"/>
      <c r="EF78" s="339"/>
      <c r="EG78" s="339"/>
      <c r="EH78" s="339"/>
      <c r="EI78" s="339"/>
      <c r="EJ78" s="339"/>
      <c r="EK78" s="339"/>
      <c r="EL78" s="339"/>
      <c r="EM78" s="339"/>
      <c r="EN78" s="339"/>
      <c r="EO78" s="339"/>
      <c r="EP78" s="339"/>
      <c r="EQ78" s="339"/>
      <c r="ER78" s="339"/>
      <c r="ES78" s="339"/>
      <c r="ET78" s="339"/>
      <c r="EU78" s="339"/>
      <c r="EV78" s="339"/>
      <c r="EW78" s="339"/>
      <c r="EX78" s="339"/>
      <c r="EY78" s="339"/>
      <c r="EZ78" s="339"/>
      <c r="FA78" s="339"/>
      <c r="FB78" s="339"/>
      <c r="FC78" s="339"/>
      <c r="FD78" s="339"/>
      <c r="FE78" s="339"/>
      <c r="FF78" s="339"/>
      <c r="FG78" s="339"/>
      <c r="FH78" s="339"/>
      <c r="FI78" s="339"/>
      <c r="FJ78" s="339"/>
      <c r="FK78" s="339"/>
      <c r="FL78" s="339"/>
      <c r="FM78" s="339"/>
      <c r="FN78" s="339"/>
      <c r="FO78" s="339"/>
      <c r="FP78" s="339"/>
      <c r="FQ78" s="339"/>
      <c r="FR78" s="339"/>
      <c r="FS78" s="339"/>
      <c r="FT78" s="339"/>
      <c r="FU78" s="339"/>
      <c r="FV78" s="339"/>
      <c r="FW78" s="339"/>
      <c r="FX78" s="339"/>
      <c r="FY78" s="339"/>
      <c r="FZ78" s="339"/>
      <c r="GA78" s="339"/>
      <c r="GB78" s="339"/>
      <c r="GC78" s="339"/>
      <c r="GD78" s="339"/>
      <c r="GE78" s="339"/>
      <c r="GF78" s="339"/>
      <c r="GG78" s="339"/>
      <c r="GH78" s="339"/>
      <c r="GI78" s="339"/>
      <c r="GJ78" s="339"/>
      <c r="GK78" s="339"/>
      <c r="GL78" s="339"/>
      <c r="GM78" s="343"/>
    </row>
    <row r="79" spans="1:195" s="374" customFormat="1" ht="12" customHeight="1">
      <c r="A79" s="328"/>
      <c r="B79" s="473"/>
      <c r="C79" s="318"/>
      <c r="D79" s="288"/>
      <c r="E79" s="318"/>
      <c r="F79" s="336" t="s">
        <v>269</v>
      </c>
      <c r="G79" s="490"/>
      <c r="H79" s="469"/>
      <c r="I79" s="462" t="s">
        <v>262</v>
      </c>
      <c r="J79" s="462"/>
      <c r="K79" s="338"/>
      <c r="L79" s="338"/>
      <c r="M79" s="338"/>
      <c r="N79" s="338"/>
      <c r="O79" s="338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  <c r="AA79" s="339"/>
      <c r="AB79" s="339"/>
      <c r="AC79" s="339"/>
      <c r="AD79" s="339"/>
      <c r="AE79" s="339"/>
      <c r="AF79" s="339"/>
      <c r="AG79" s="339"/>
      <c r="AH79" s="339"/>
      <c r="AI79" s="339"/>
      <c r="AJ79" s="339"/>
      <c r="AK79" s="339"/>
      <c r="AL79" s="339"/>
      <c r="AM79" s="339"/>
      <c r="AN79" s="339"/>
      <c r="AO79" s="339"/>
      <c r="AP79" s="339"/>
      <c r="AQ79" s="339"/>
      <c r="AR79" s="339"/>
      <c r="AS79" s="339"/>
      <c r="AT79" s="339"/>
      <c r="AU79" s="339"/>
      <c r="AV79" s="339"/>
      <c r="AW79" s="339"/>
      <c r="AX79" s="339"/>
      <c r="AY79" s="339"/>
      <c r="AZ79" s="339"/>
      <c r="BA79" s="339"/>
      <c r="BB79" s="339"/>
      <c r="BC79" s="339"/>
      <c r="BD79" s="342">
        <f t="shared" ref="BD79:BG81" si="10">SUM(BH79,BL79,BP79,BT79)</f>
        <v>0</v>
      </c>
      <c r="BE79" s="342">
        <f t="shared" si="10"/>
        <v>0</v>
      </c>
      <c r="BF79" s="342">
        <f t="shared" si="10"/>
        <v>0</v>
      </c>
      <c r="BG79" s="342">
        <f t="shared" si="10"/>
        <v>0</v>
      </c>
      <c r="BH79" s="339"/>
      <c r="BI79" s="339"/>
      <c r="BJ79" s="339"/>
      <c r="BK79" s="339"/>
      <c r="BL79" s="339"/>
      <c r="BM79" s="339"/>
      <c r="BN79" s="339"/>
      <c r="BO79" s="339"/>
      <c r="BP79" s="339"/>
      <c r="BQ79" s="339"/>
      <c r="BR79" s="339"/>
      <c r="BS79" s="339"/>
      <c r="BT79" s="339"/>
      <c r="BU79" s="339"/>
      <c r="BV79" s="339"/>
      <c r="BW79" s="339"/>
      <c r="BX79" s="342">
        <f t="shared" ref="BX79:CA81" si="11">SUM(CB79,CF79,CJ79,CN79,CR79,CV79)</f>
        <v>0</v>
      </c>
      <c r="BY79" s="342">
        <f t="shared" si="11"/>
        <v>0</v>
      </c>
      <c r="BZ79" s="342">
        <f t="shared" si="11"/>
        <v>0</v>
      </c>
      <c r="CA79" s="342">
        <f t="shared" si="11"/>
        <v>0</v>
      </c>
      <c r="CB79" s="339"/>
      <c r="CC79" s="339"/>
      <c r="CD79" s="339"/>
      <c r="CE79" s="339"/>
      <c r="CF79" s="339"/>
      <c r="CG79" s="339"/>
      <c r="CH79" s="339"/>
      <c r="CI79" s="339"/>
      <c r="CJ79" s="339"/>
      <c r="CK79" s="339"/>
      <c r="CL79" s="339"/>
      <c r="CM79" s="339"/>
      <c r="CN79" s="339"/>
      <c r="CO79" s="339"/>
      <c r="CP79" s="339"/>
      <c r="CQ79" s="339"/>
      <c r="CR79" s="339"/>
      <c r="CS79" s="339"/>
      <c r="CT79" s="339"/>
      <c r="CU79" s="339"/>
      <c r="CV79" s="339"/>
      <c r="CW79" s="339"/>
      <c r="CX79" s="339"/>
      <c r="CY79" s="339"/>
      <c r="CZ79" s="339"/>
      <c r="DA79" s="339"/>
      <c r="DB79" s="339"/>
      <c r="DC79" s="339"/>
      <c r="DD79" s="342">
        <f t="shared" ref="DD79:DG81" si="12">SUM(DH79,DL79,DP79,DT79,DX79,EB79,EF79,EJ79,EN79)</f>
        <v>0</v>
      </c>
      <c r="DE79" s="342">
        <f t="shared" si="12"/>
        <v>0</v>
      </c>
      <c r="DF79" s="342">
        <f t="shared" si="12"/>
        <v>0</v>
      </c>
      <c r="DG79" s="342">
        <f t="shared" si="12"/>
        <v>0</v>
      </c>
      <c r="DH79" s="339"/>
      <c r="DI79" s="339"/>
      <c r="DJ79" s="339"/>
      <c r="DK79" s="339"/>
      <c r="DL79" s="339"/>
      <c r="DM79" s="339"/>
      <c r="DN79" s="339"/>
      <c r="DO79" s="339"/>
      <c r="DP79" s="339"/>
      <c r="DQ79" s="339"/>
      <c r="DR79" s="339"/>
      <c r="DS79" s="339"/>
      <c r="DT79" s="339"/>
      <c r="DU79" s="339"/>
      <c r="DV79" s="339"/>
      <c r="DW79" s="339"/>
      <c r="DX79" s="339"/>
      <c r="DY79" s="339"/>
      <c r="DZ79" s="339"/>
      <c r="EA79" s="339"/>
      <c r="EB79" s="339"/>
      <c r="EC79" s="339"/>
      <c r="ED79" s="339"/>
      <c r="EE79" s="339"/>
      <c r="EF79" s="339"/>
      <c r="EG79" s="339"/>
      <c r="EH79" s="339"/>
      <c r="EI79" s="339"/>
      <c r="EJ79" s="339"/>
      <c r="EK79" s="339"/>
      <c r="EL79" s="339"/>
      <c r="EM79" s="339"/>
      <c r="EN79" s="339"/>
      <c r="EO79" s="339"/>
      <c r="EP79" s="339"/>
      <c r="EQ79" s="339"/>
      <c r="ER79" s="339"/>
      <c r="ES79" s="339"/>
      <c r="ET79" s="339"/>
      <c r="EU79" s="339"/>
      <c r="EV79" s="339"/>
      <c r="EW79" s="339"/>
      <c r="EX79" s="339"/>
      <c r="EY79" s="339"/>
      <c r="EZ79" s="339"/>
      <c r="FA79" s="339"/>
      <c r="FB79" s="339"/>
      <c r="FC79" s="339"/>
      <c r="FD79" s="339"/>
      <c r="FE79" s="339"/>
      <c r="FF79" s="339"/>
      <c r="FG79" s="339"/>
      <c r="FH79" s="339"/>
      <c r="FI79" s="339"/>
      <c r="FJ79" s="339"/>
      <c r="FK79" s="339"/>
      <c r="FL79" s="339"/>
      <c r="FM79" s="339"/>
      <c r="FN79" s="339"/>
      <c r="FO79" s="339"/>
      <c r="FP79" s="339"/>
      <c r="FQ79" s="339"/>
      <c r="FR79" s="339"/>
      <c r="FS79" s="339"/>
      <c r="FT79" s="339"/>
      <c r="FU79" s="339"/>
      <c r="FV79" s="339"/>
      <c r="FW79" s="339"/>
      <c r="FX79" s="339"/>
      <c r="FY79" s="339"/>
      <c r="FZ79" s="339"/>
      <c r="GA79" s="339"/>
      <c r="GB79" s="339"/>
      <c r="GC79" s="339"/>
      <c r="GD79" s="339"/>
      <c r="GE79" s="339"/>
      <c r="GF79" s="339"/>
      <c r="GG79" s="339"/>
      <c r="GH79" s="339"/>
      <c r="GI79" s="339"/>
      <c r="GJ79" s="339"/>
      <c r="GK79" s="339"/>
      <c r="GL79" s="339"/>
      <c r="GM79" s="343"/>
    </row>
    <row r="80" spans="1:195" s="375" customFormat="1" ht="12" customHeight="1">
      <c r="A80" s="328"/>
      <c r="B80" s="473"/>
      <c r="C80" s="318"/>
      <c r="D80" s="288"/>
      <c r="E80" s="318"/>
      <c r="F80" s="336" t="s">
        <v>270</v>
      </c>
      <c r="G80" s="490"/>
      <c r="H80" s="470"/>
      <c r="I80" s="482" t="s">
        <v>264</v>
      </c>
      <c r="J80" s="337" t="s">
        <v>232</v>
      </c>
      <c r="K80" s="338"/>
      <c r="L80" s="338"/>
      <c r="M80" s="338"/>
      <c r="N80" s="338"/>
      <c r="O80" s="338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339"/>
      <c r="AE80" s="339"/>
      <c r="AF80" s="339"/>
      <c r="AG80" s="339"/>
      <c r="AH80" s="339"/>
      <c r="AI80" s="339"/>
      <c r="AJ80" s="339"/>
      <c r="AK80" s="339"/>
      <c r="AL80" s="339"/>
      <c r="AM80" s="339"/>
      <c r="AN80" s="339"/>
      <c r="AO80" s="339"/>
      <c r="AP80" s="339"/>
      <c r="AQ80" s="339"/>
      <c r="AR80" s="339"/>
      <c r="AS80" s="339"/>
      <c r="AT80" s="339"/>
      <c r="AU80" s="339"/>
      <c r="AV80" s="339"/>
      <c r="AW80" s="339"/>
      <c r="AX80" s="339"/>
      <c r="AY80" s="339"/>
      <c r="AZ80" s="339"/>
      <c r="BA80" s="339"/>
      <c r="BB80" s="339"/>
      <c r="BC80" s="339"/>
      <c r="BD80" s="342">
        <f t="shared" si="10"/>
        <v>0</v>
      </c>
      <c r="BE80" s="342">
        <f t="shared" si="10"/>
        <v>0</v>
      </c>
      <c r="BF80" s="342">
        <f t="shared" si="10"/>
        <v>0</v>
      </c>
      <c r="BG80" s="342">
        <f t="shared" si="10"/>
        <v>0</v>
      </c>
      <c r="BH80" s="339"/>
      <c r="BI80" s="339"/>
      <c r="BJ80" s="339"/>
      <c r="BK80" s="339"/>
      <c r="BL80" s="339"/>
      <c r="BM80" s="339"/>
      <c r="BN80" s="339"/>
      <c r="BO80" s="339"/>
      <c r="BP80" s="339"/>
      <c r="BQ80" s="339"/>
      <c r="BR80" s="339"/>
      <c r="BS80" s="339"/>
      <c r="BT80" s="339"/>
      <c r="BU80" s="339"/>
      <c r="BV80" s="339"/>
      <c r="BW80" s="339"/>
      <c r="BX80" s="342">
        <f t="shared" si="11"/>
        <v>0</v>
      </c>
      <c r="BY80" s="342">
        <f t="shared" si="11"/>
        <v>0</v>
      </c>
      <c r="BZ80" s="342">
        <f t="shared" si="11"/>
        <v>0</v>
      </c>
      <c r="CA80" s="342">
        <f t="shared" si="11"/>
        <v>0</v>
      </c>
      <c r="CB80" s="339"/>
      <c r="CC80" s="339"/>
      <c r="CD80" s="339"/>
      <c r="CE80" s="339"/>
      <c r="CF80" s="339"/>
      <c r="CG80" s="339"/>
      <c r="CH80" s="339"/>
      <c r="CI80" s="339"/>
      <c r="CJ80" s="339"/>
      <c r="CK80" s="339"/>
      <c r="CL80" s="339"/>
      <c r="CM80" s="339"/>
      <c r="CN80" s="339"/>
      <c r="CO80" s="339"/>
      <c r="CP80" s="339"/>
      <c r="CQ80" s="339"/>
      <c r="CR80" s="339"/>
      <c r="CS80" s="339"/>
      <c r="CT80" s="339"/>
      <c r="CU80" s="339"/>
      <c r="CV80" s="339"/>
      <c r="CW80" s="339"/>
      <c r="CX80" s="339"/>
      <c r="CY80" s="339"/>
      <c r="CZ80" s="339"/>
      <c r="DA80" s="339"/>
      <c r="DB80" s="339"/>
      <c r="DC80" s="339"/>
      <c r="DD80" s="342">
        <f t="shared" si="12"/>
        <v>0</v>
      </c>
      <c r="DE80" s="342">
        <f t="shared" si="12"/>
        <v>0</v>
      </c>
      <c r="DF80" s="342">
        <f t="shared" si="12"/>
        <v>0</v>
      </c>
      <c r="DG80" s="342">
        <f t="shared" si="12"/>
        <v>0</v>
      </c>
      <c r="DH80" s="339"/>
      <c r="DI80" s="339"/>
      <c r="DJ80" s="339"/>
      <c r="DK80" s="339"/>
      <c r="DL80" s="339"/>
      <c r="DM80" s="339"/>
      <c r="DN80" s="339"/>
      <c r="DO80" s="339"/>
      <c r="DP80" s="339"/>
      <c r="DQ80" s="339"/>
      <c r="DR80" s="339"/>
      <c r="DS80" s="339"/>
      <c r="DT80" s="339"/>
      <c r="DU80" s="339"/>
      <c r="DV80" s="339"/>
      <c r="DW80" s="339"/>
      <c r="DX80" s="339"/>
      <c r="DY80" s="339"/>
      <c r="DZ80" s="339"/>
      <c r="EA80" s="339"/>
      <c r="EB80" s="339"/>
      <c r="EC80" s="339"/>
      <c r="ED80" s="339"/>
      <c r="EE80" s="339"/>
      <c r="EF80" s="339"/>
      <c r="EG80" s="339"/>
      <c r="EH80" s="339"/>
      <c r="EI80" s="339"/>
      <c r="EJ80" s="339"/>
      <c r="EK80" s="339"/>
      <c r="EL80" s="339"/>
      <c r="EM80" s="339"/>
      <c r="EN80" s="339"/>
      <c r="EO80" s="339"/>
      <c r="EP80" s="339"/>
      <c r="EQ80" s="339"/>
      <c r="ER80" s="339"/>
      <c r="ES80" s="339"/>
      <c r="ET80" s="339"/>
      <c r="EU80" s="339"/>
      <c r="EV80" s="339"/>
      <c r="EW80" s="339"/>
      <c r="EX80" s="339"/>
      <c r="EY80" s="339"/>
      <c r="EZ80" s="339"/>
      <c r="FA80" s="339"/>
      <c r="FB80" s="339"/>
      <c r="FC80" s="339"/>
      <c r="FD80" s="339"/>
      <c r="FE80" s="339"/>
      <c r="FF80" s="339"/>
      <c r="FG80" s="339"/>
      <c r="FH80" s="339"/>
      <c r="FI80" s="339"/>
      <c r="FJ80" s="339"/>
      <c r="FK80" s="339"/>
      <c r="FL80" s="339"/>
      <c r="FM80" s="339"/>
      <c r="FN80" s="339"/>
      <c r="FO80" s="339"/>
      <c r="FP80" s="339"/>
      <c r="FQ80" s="339"/>
      <c r="FR80" s="339"/>
      <c r="FS80" s="339"/>
      <c r="FT80" s="339"/>
      <c r="FU80" s="339"/>
      <c r="FV80" s="339"/>
      <c r="FW80" s="339"/>
      <c r="FX80" s="339"/>
      <c r="FY80" s="339"/>
      <c r="FZ80" s="339"/>
      <c r="GA80" s="339"/>
      <c r="GB80" s="339"/>
      <c r="GC80" s="339"/>
      <c r="GD80" s="339"/>
      <c r="GE80" s="339"/>
      <c r="GF80" s="339"/>
      <c r="GG80" s="339"/>
      <c r="GH80" s="339"/>
      <c r="GI80" s="339"/>
      <c r="GJ80" s="339"/>
      <c r="GK80" s="339"/>
      <c r="GL80" s="339"/>
      <c r="GM80" s="343"/>
    </row>
    <row r="81" spans="1:196" s="376" customFormat="1" ht="12" customHeight="1">
      <c r="A81" s="328"/>
      <c r="B81" s="473"/>
      <c r="C81" s="318"/>
      <c r="D81" s="288"/>
      <c r="E81" s="318"/>
      <c r="F81" s="336" t="s">
        <v>271</v>
      </c>
      <c r="G81" s="490"/>
      <c r="H81" s="470"/>
      <c r="I81" s="464"/>
      <c r="J81" s="344" t="s">
        <v>234</v>
      </c>
      <c r="K81" s="338"/>
      <c r="L81" s="338"/>
      <c r="M81" s="338"/>
      <c r="N81" s="338"/>
      <c r="O81" s="338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339"/>
      <c r="AE81" s="339"/>
      <c r="AF81" s="339"/>
      <c r="AG81" s="339"/>
      <c r="AH81" s="339"/>
      <c r="AI81" s="339"/>
      <c r="AJ81" s="339"/>
      <c r="AK81" s="339"/>
      <c r="AL81" s="339"/>
      <c r="AM81" s="339"/>
      <c r="AN81" s="339"/>
      <c r="AO81" s="339"/>
      <c r="AP81" s="339"/>
      <c r="AQ81" s="339"/>
      <c r="AR81" s="339"/>
      <c r="AS81" s="339"/>
      <c r="AT81" s="339"/>
      <c r="AU81" s="339"/>
      <c r="AV81" s="339"/>
      <c r="AW81" s="339"/>
      <c r="AX81" s="339"/>
      <c r="AY81" s="339"/>
      <c r="AZ81" s="339"/>
      <c r="BA81" s="339"/>
      <c r="BB81" s="339"/>
      <c r="BC81" s="339"/>
      <c r="BD81" s="342">
        <f t="shared" si="10"/>
        <v>0</v>
      </c>
      <c r="BE81" s="342">
        <f t="shared" si="10"/>
        <v>0</v>
      </c>
      <c r="BF81" s="342">
        <f t="shared" si="10"/>
        <v>0</v>
      </c>
      <c r="BG81" s="342">
        <f t="shared" si="10"/>
        <v>0</v>
      </c>
      <c r="BH81" s="339"/>
      <c r="BI81" s="339"/>
      <c r="BJ81" s="339"/>
      <c r="BK81" s="339"/>
      <c r="BL81" s="339"/>
      <c r="BM81" s="339"/>
      <c r="BN81" s="339"/>
      <c r="BO81" s="339"/>
      <c r="BP81" s="339"/>
      <c r="BQ81" s="339"/>
      <c r="BR81" s="339"/>
      <c r="BS81" s="339"/>
      <c r="BT81" s="339"/>
      <c r="BU81" s="339"/>
      <c r="BV81" s="339"/>
      <c r="BW81" s="339"/>
      <c r="BX81" s="342">
        <f t="shared" si="11"/>
        <v>0</v>
      </c>
      <c r="BY81" s="342">
        <f t="shared" si="11"/>
        <v>0</v>
      </c>
      <c r="BZ81" s="342">
        <f t="shared" si="11"/>
        <v>0</v>
      </c>
      <c r="CA81" s="342">
        <f t="shared" si="11"/>
        <v>0</v>
      </c>
      <c r="CB81" s="339"/>
      <c r="CC81" s="339"/>
      <c r="CD81" s="339"/>
      <c r="CE81" s="339"/>
      <c r="CF81" s="339"/>
      <c r="CG81" s="339"/>
      <c r="CH81" s="339"/>
      <c r="CI81" s="339"/>
      <c r="CJ81" s="339"/>
      <c r="CK81" s="339"/>
      <c r="CL81" s="339"/>
      <c r="CM81" s="339"/>
      <c r="CN81" s="339"/>
      <c r="CO81" s="339"/>
      <c r="CP81" s="339"/>
      <c r="CQ81" s="339"/>
      <c r="CR81" s="339"/>
      <c r="CS81" s="339"/>
      <c r="CT81" s="339"/>
      <c r="CU81" s="339"/>
      <c r="CV81" s="339"/>
      <c r="CW81" s="339"/>
      <c r="CX81" s="339"/>
      <c r="CY81" s="339"/>
      <c r="CZ81" s="339"/>
      <c r="DA81" s="339"/>
      <c r="DB81" s="339"/>
      <c r="DC81" s="339"/>
      <c r="DD81" s="342">
        <f t="shared" si="12"/>
        <v>0</v>
      </c>
      <c r="DE81" s="342">
        <f t="shared" si="12"/>
        <v>0</v>
      </c>
      <c r="DF81" s="342">
        <f t="shared" si="12"/>
        <v>0</v>
      </c>
      <c r="DG81" s="342">
        <f t="shared" si="12"/>
        <v>0</v>
      </c>
      <c r="DH81" s="339"/>
      <c r="DI81" s="339"/>
      <c r="DJ81" s="339"/>
      <c r="DK81" s="339"/>
      <c r="DL81" s="339"/>
      <c r="DM81" s="339"/>
      <c r="DN81" s="339"/>
      <c r="DO81" s="339"/>
      <c r="DP81" s="339"/>
      <c r="DQ81" s="339"/>
      <c r="DR81" s="339"/>
      <c r="DS81" s="339"/>
      <c r="DT81" s="339"/>
      <c r="DU81" s="339"/>
      <c r="DV81" s="339"/>
      <c r="DW81" s="339"/>
      <c r="DX81" s="339"/>
      <c r="DY81" s="339"/>
      <c r="DZ81" s="339"/>
      <c r="EA81" s="339"/>
      <c r="EB81" s="339"/>
      <c r="EC81" s="339"/>
      <c r="ED81" s="339"/>
      <c r="EE81" s="339"/>
      <c r="EF81" s="339"/>
      <c r="EG81" s="339"/>
      <c r="EH81" s="339"/>
      <c r="EI81" s="339"/>
      <c r="EJ81" s="339"/>
      <c r="EK81" s="339"/>
      <c r="EL81" s="339"/>
      <c r="EM81" s="339"/>
      <c r="EN81" s="339"/>
      <c r="EO81" s="339"/>
      <c r="EP81" s="339"/>
      <c r="EQ81" s="339"/>
      <c r="ER81" s="339"/>
      <c r="ES81" s="339"/>
      <c r="ET81" s="339"/>
      <c r="EU81" s="339"/>
      <c r="EV81" s="339"/>
      <c r="EW81" s="339"/>
      <c r="EX81" s="339"/>
      <c r="EY81" s="339"/>
      <c r="EZ81" s="339"/>
      <c r="FA81" s="339"/>
      <c r="FB81" s="339"/>
      <c r="FC81" s="339"/>
      <c r="FD81" s="339"/>
      <c r="FE81" s="339"/>
      <c r="FF81" s="339"/>
      <c r="FG81" s="339"/>
      <c r="FH81" s="339"/>
      <c r="FI81" s="339"/>
      <c r="FJ81" s="339"/>
      <c r="FK81" s="339"/>
      <c r="FL81" s="339"/>
      <c r="FM81" s="339"/>
      <c r="FN81" s="339"/>
      <c r="FO81" s="339"/>
      <c r="FP81" s="339"/>
      <c r="FQ81" s="339"/>
      <c r="FR81" s="339"/>
      <c r="FS81" s="339"/>
      <c r="FT81" s="339"/>
      <c r="FU81" s="339"/>
      <c r="FV81" s="339"/>
      <c r="FW81" s="339"/>
      <c r="FX81" s="339"/>
      <c r="FY81" s="339"/>
      <c r="FZ81" s="339"/>
      <c r="GA81" s="339"/>
      <c r="GB81" s="339"/>
      <c r="GC81" s="339"/>
      <c r="GD81" s="339"/>
      <c r="GE81" s="339"/>
      <c r="GF81" s="339"/>
      <c r="GG81" s="339"/>
      <c r="GH81" s="339"/>
      <c r="GI81" s="339"/>
      <c r="GJ81" s="339"/>
      <c r="GK81" s="339"/>
      <c r="GL81" s="339"/>
      <c r="GM81" s="343"/>
    </row>
    <row r="82" spans="1:196" s="377" customFormat="1" ht="12" customHeight="1">
      <c r="A82" s="328"/>
      <c r="B82" s="473"/>
      <c r="C82" s="318"/>
      <c r="D82" s="288"/>
      <c r="E82" s="318"/>
      <c r="F82" s="336" t="s">
        <v>272</v>
      </c>
      <c r="G82" s="468"/>
      <c r="H82" s="489" t="s">
        <v>273</v>
      </c>
      <c r="I82" s="463" t="s">
        <v>259</v>
      </c>
      <c r="J82" s="337" t="s">
        <v>232</v>
      </c>
      <c r="K82" s="338"/>
      <c r="L82" s="338"/>
      <c r="M82" s="338"/>
      <c r="N82" s="338"/>
      <c r="O82" s="338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339"/>
      <c r="AE82" s="339"/>
      <c r="AF82" s="339"/>
      <c r="AG82" s="339"/>
      <c r="AH82" s="339"/>
      <c r="AI82" s="339"/>
      <c r="AJ82" s="339"/>
      <c r="AK82" s="339"/>
      <c r="AL82" s="339"/>
      <c r="AM82" s="339"/>
      <c r="AN82" s="339"/>
      <c r="AO82" s="339"/>
      <c r="AP82" s="339"/>
      <c r="AQ82" s="339"/>
      <c r="AR82" s="339"/>
      <c r="AS82" s="339"/>
      <c r="AT82" s="339"/>
      <c r="AU82" s="339"/>
      <c r="AV82" s="339"/>
      <c r="AW82" s="339"/>
      <c r="AX82" s="339"/>
      <c r="AY82" s="339"/>
      <c r="AZ82" s="339"/>
      <c r="BA82" s="339"/>
      <c r="BB82" s="339"/>
      <c r="BC82" s="339"/>
      <c r="BD82" s="342">
        <f>IF(BD84=0,0,BD85*1000/BD84)</f>
        <v>0</v>
      </c>
      <c r="BE82" s="342">
        <f>IF(BE84=0,0,BE85*1000/BE84)</f>
        <v>0</v>
      </c>
      <c r="BF82" s="342">
        <f>IF(BF84=0,0,BF85*1000/BF84)</f>
        <v>0</v>
      </c>
      <c r="BG82" s="342">
        <f>IF(BG84=0,0,BG85*1000/BG84)</f>
        <v>0</v>
      </c>
      <c r="BH82" s="339"/>
      <c r="BI82" s="339"/>
      <c r="BJ82" s="339"/>
      <c r="BK82" s="339"/>
      <c r="BL82" s="339"/>
      <c r="BM82" s="339"/>
      <c r="BN82" s="339"/>
      <c r="BO82" s="339"/>
      <c r="BP82" s="339"/>
      <c r="BQ82" s="339"/>
      <c r="BR82" s="339"/>
      <c r="BS82" s="339"/>
      <c r="BT82" s="339"/>
      <c r="BU82" s="339"/>
      <c r="BV82" s="339"/>
      <c r="BW82" s="339"/>
      <c r="BX82" s="342">
        <f>IF(BX84=0,0,BX85*1000/BX84)</f>
        <v>0</v>
      </c>
      <c r="BY82" s="342">
        <f>IF(BY84=0,0,BY85*1000/BY84)</f>
        <v>0</v>
      </c>
      <c r="BZ82" s="342">
        <f>IF(BZ84=0,0,BZ85*1000/BZ84)</f>
        <v>0</v>
      </c>
      <c r="CA82" s="342">
        <f>IF(CA84=0,0,CA85*1000/CA84)</f>
        <v>0</v>
      </c>
      <c r="CB82" s="339"/>
      <c r="CC82" s="339"/>
      <c r="CD82" s="339"/>
      <c r="CE82" s="339"/>
      <c r="CF82" s="339"/>
      <c r="CG82" s="339"/>
      <c r="CH82" s="339"/>
      <c r="CI82" s="339"/>
      <c r="CJ82" s="339"/>
      <c r="CK82" s="339"/>
      <c r="CL82" s="339"/>
      <c r="CM82" s="339"/>
      <c r="CN82" s="339"/>
      <c r="CO82" s="339"/>
      <c r="CP82" s="339"/>
      <c r="CQ82" s="339"/>
      <c r="CR82" s="339"/>
      <c r="CS82" s="339"/>
      <c r="CT82" s="339"/>
      <c r="CU82" s="339"/>
      <c r="CV82" s="339"/>
      <c r="CW82" s="339"/>
      <c r="CX82" s="339"/>
      <c r="CY82" s="339"/>
      <c r="CZ82" s="339"/>
      <c r="DA82" s="339"/>
      <c r="DB82" s="339"/>
      <c r="DC82" s="339"/>
      <c r="DD82" s="342">
        <f>IF(DD84=0,0,DD85*1000/DD84)</f>
        <v>0</v>
      </c>
      <c r="DE82" s="342">
        <f>IF(DE84=0,0,DE85*1000/DE84)</f>
        <v>0</v>
      </c>
      <c r="DF82" s="342">
        <f>IF(DF84=0,0,DF85*1000/DF84)</f>
        <v>0</v>
      </c>
      <c r="DG82" s="342">
        <f>IF(DG84=0,0,DG85*1000/DG84)</f>
        <v>0</v>
      </c>
      <c r="DH82" s="339"/>
      <c r="DI82" s="339"/>
      <c r="DJ82" s="339"/>
      <c r="DK82" s="339"/>
      <c r="DL82" s="339"/>
      <c r="DM82" s="339"/>
      <c r="DN82" s="339"/>
      <c r="DO82" s="339"/>
      <c r="DP82" s="339"/>
      <c r="DQ82" s="339"/>
      <c r="DR82" s="339"/>
      <c r="DS82" s="339"/>
      <c r="DT82" s="339"/>
      <c r="DU82" s="339"/>
      <c r="DV82" s="339"/>
      <c r="DW82" s="339"/>
      <c r="DX82" s="339"/>
      <c r="DY82" s="339"/>
      <c r="DZ82" s="339"/>
      <c r="EA82" s="339"/>
      <c r="EB82" s="339"/>
      <c r="EC82" s="339"/>
      <c r="ED82" s="339"/>
      <c r="EE82" s="339"/>
      <c r="EF82" s="339"/>
      <c r="EG82" s="339"/>
      <c r="EH82" s="339"/>
      <c r="EI82" s="339"/>
      <c r="EJ82" s="339"/>
      <c r="EK82" s="339"/>
      <c r="EL82" s="339"/>
      <c r="EM82" s="339"/>
      <c r="EN82" s="339"/>
      <c r="EO82" s="339"/>
      <c r="EP82" s="339"/>
      <c r="EQ82" s="339"/>
      <c r="ER82" s="339"/>
      <c r="ES82" s="339"/>
      <c r="ET82" s="339"/>
      <c r="EU82" s="339"/>
      <c r="EV82" s="339"/>
      <c r="EW82" s="339"/>
      <c r="EX82" s="339"/>
      <c r="EY82" s="339"/>
      <c r="EZ82" s="339"/>
      <c r="FA82" s="339"/>
      <c r="FB82" s="339"/>
      <c r="FC82" s="339"/>
      <c r="FD82" s="339"/>
      <c r="FE82" s="339"/>
      <c r="FF82" s="339"/>
      <c r="FG82" s="339"/>
      <c r="FH82" s="339"/>
      <c r="FI82" s="339"/>
      <c r="FJ82" s="339"/>
      <c r="FK82" s="339"/>
      <c r="FL82" s="339"/>
      <c r="FM82" s="339"/>
      <c r="FN82" s="339"/>
      <c r="FO82" s="339"/>
      <c r="FP82" s="339"/>
      <c r="FQ82" s="339"/>
      <c r="FR82" s="339"/>
      <c r="FS82" s="339"/>
      <c r="FT82" s="339"/>
      <c r="FU82" s="339"/>
      <c r="FV82" s="339"/>
      <c r="FW82" s="339"/>
      <c r="FX82" s="339"/>
      <c r="FY82" s="339"/>
      <c r="FZ82" s="339"/>
      <c r="GA82" s="339"/>
      <c r="GB82" s="339"/>
      <c r="GC82" s="339"/>
      <c r="GD82" s="339"/>
      <c r="GE82" s="339"/>
      <c r="GF82" s="339"/>
      <c r="GG82" s="339"/>
      <c r="GH82" s="339"/>
      <c r="GI82" s="339"/>
      <c r="GJ82" s="339"/>
      <c r="GK82" s="339"/>
      <c r="GL82" s="339"/>
      <c r="GM82" s="343"/>
    </row>
    <row r="83" spans="1:196" s="378" customFormat="1" ht="12" customHeight="1">
      <c r="A83" s="328"/>
      <c r="B83" s="473"/>
      <c r="C83" s="318"/>
      <c r="D83" s="288"/>
      <c r="E83" s="318"/>
      <c r="F83" s="336" t="s">
        <v>274</v>
      </c>
      <c r="G83" s="468"/>
      <c r="H83" s="490"/>
      <c r="I83" s="465"/>
      <c r="J83" s="344" t="s">
        <v>234</v>
      </c>
      <c r="K83" s="338"/>
      <c r="L83" s="338"/>
      <c r="M83" s="338"/>
      <c r="N83" s="338"/>
      <c r="O83" s="338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  <c r="AA83" s="339"/>
      <c r="AB83" s="339"/>
      <c r="AC83" s="339"/>
      <c r="AD83" s="339"/>
      <c r="AE83" s="339"/>
      <c r="AF83" s="339"/>
      <c r="AG83" s="339"/>
      <c r="AH83" s="339"/>
      <c r="AI83" s="339"/>
      <c r="AJ83" s="339"/>
      <c r="AK83" s="339"/>
      <c r="AL83" s="339"/>
      <c r="AM83" s="339"/>
      <c r="AN83" s="339"/>
      <c r="AO83" s="339"/>
      <c r="AP83" s="339"/>
      <c r="AQ83" s="339"/>
      <c r="AR83" s="339"/>
      <c r="AS83" s="339"/>
      <c r="AT83" s="339"/>
      <c r="AU83" s="339"/>
      <c r="AV83" s="339"/>
      <c r="AW83" s="339"/>
      <c r="AX83" s="339"/>
      <c r="AY83" s="339"/>
      <c r="AZ83" s="339"/>
      <c r="BA83" s="339"/>
      <c r="BB83" s="339"/>
      <c r="BC83" s="339"/>
      <c r="BD83" s="342">
        <f>IF(BD84=0,0,BD86*1000/BD84)</f>
        <v>0</v>
      </c>
      <c r="BE83" s="342">
        <f>IF(BE84=0,0,BE86*1000/BE84)</f>
        <v>0</v>
      </c>
      <c r="BF83" s="342">
        <f>IF(BF84=0,0,BF86*1000/BF84)</f>
        <v>0</v>
      </c>
      <c r="BG83" s="342">
        <f>IF(BG84=0,0,BG86*1000/BG84)</f>
        <v>0</v>
      </c>
      <c r="BH83" s="339"/>
      <c r="BI83" s="339"/>
      <c r="BJ83" s="339"/>
      <c r="BK83" s="339"/>
      <c r="BL83" s="339"/>
      <c r="BM83" s="339"/>
      <c r="BN83" s="339"/>
      <c r="BO83" s="339"/>
      <c r="BP83" s="339"/>
      <c r="BQ83" s="339"/>
      <c r="BR83" s="339"/>
      <c r="BS83" s="339"/>
      <c r="BT83" s="339"/>
      <c r="BU83" s="339"/>
      <c r="BV83" s="339"/>
      <c r="BW83" s="339"/>
      <c r="BX83" s="342">
        <f>IF(BX84=0,0,BX86*1000/BX84)</f>
        <v>0</v>
      </c>
      <c r="BY83" s="342">
        <f>IF(BY84=0,0,BY86*1000/BY84)</f>
        <v>0</v>
      </c>
      <c r="BZ83" s="342">
        <f>IF(BZ84=0,0,BZ86*1000/BZ84)</f>
        <v>0</v>
      </c>
      <c r="CA83" s="342">
        <f>IF(CA84=0,0,CA86*1000/CA84)</f>
        <v>0</v>
      </c>
      <c r="CB83" s="339"/>
      <c r="CC83" s="339"/>
      <c r="CD83" s="339"/>
      <c r="CE83" s="339"/>
      <c r="CF83" s="339"/>
      <c r="CG83" s="339"/>
      <c r="CH83" s="339"/>
      <c r="CI83" s="339"/>
      <c r="CJ83" s="339"/>
      <c r="CK83" s="339"/>
      <c r="CL83" s="339"/>
      <c r="CM83" s="339"/>
      <c r="CN83" s="339"/>
      <c r="CO83" s="339"/>
      <c r="CP83" s="339"/>
      <c r="CQ83" s="339"/>
      <c r="CR83" s="339"/>
      <c r="CS83" s="339"/>
      <c r="CT83" s="339"/>
      <c r="CU83" s="339"/>
      <c r="CV83" s="339"/>
      <c r="CW83" s="339"/>
      <c r="CX83" s="339"/>
      <c r="CY83" s="339"/>
      <c r="CZ83" s="339"/>
      <c r="DA83" s="339"/>
      <c r="DB83" s="339"/>
      <c r="DC83" s="339"/>
      <c r="DD83" s="342">
        <f>IF(DD84=0,0,DD86*1000/DD84)</f>
        <v>0</v>
      </c>
      <c r="DE83" s="342">
        <f>IF(DE84=0,0,DE86*1000/DE84)</f>
        <v>0</v>
      </c>
      <c r="DF83" s="342">
        <f>IF(DF84=0,0,DF86*1000/DF84)</f>
        <v>0</v>
      </c>
      <c r="DG83" s="342">
        <f>IF(DG84=0,0,DG86*1000/DG84)</f>
        <v>0</v>
      </c>
      <c r="DH83" s="339"/>
      <c r="DI83" s="339"/>
      <c r="DJ83" s="339"/>
      <c r="DK83" s="339"/>
      <c r="DL83" s="339"/>
      <c r="DM83" s="339"/>
      <c r="DN83" s="339"/>
      <c r="DO83" s="339"/>
      <c r="DP83" s="339"/>
      <c r="DQ83" s="339"/>
      <c r="DR83" s="339"/>
      <c r="DS83" s="339"/>
      <c r="DT83" s="339"/>
      <c r="DU83" s="339"/>
      <c r="DV83" s="339"/>
      <c r="DW83" s="339"/>
      <c r="DX83" s="339"/>
      <c r="DY83" s="339"/>
      <c r="DZ83" s="339"/>
      <c r="EA83" s="339"/>
      <c r="EB83" s="339"/>
      <c r="EC83" s="339"/>
      <c r="ED83" s="339"/>
      <c r="EE83" s="339"/>
      <c r="EF83" s="339"/>
      <c r="EG83" s="339"/>
      <c r="EH83" s="339"/>
      <c r="EI83" s="339"/>
      <c r="EJ83" s="339"/>
      <c r="EK83" s="339"/>
      <c r="EL83" s="339"/>
      <c r="EM83" s="339"/>
      <c r="EN83" s="339"/>
      <c r="EO83" s="339"/>
      <c r="EP83" s="339"/>
      <c r="EQ83" s="339"/>
      <c r="ER83" s="339"/>
      <c r="ES83" s="339"/>
      <c r="ET83" s="339"/>
      <c r="EU83" s="339"/>
      <c r="EV83" s="339"/>
      <c r="EW83" s="339"/>
      <c r="EX83" s="339"/>
      <c r="EY83" s="339"/>
      <c r="EZ83" s="339"/>
      <c r="FA83" s="339"/>
      <c r="FB83" s="339"/>
      <c r="FC83" s="339"/>
      <c r="FD83" s="339"/>
      <c r="FE83" s="339"/>
      <c r="FF83" s="339"/>
      <c r="FG83" s="339"/>
      <c r="FH83" s="339"/>
      <c r="FI83" s="339"/>
      <c r="FJ83" s="339"/>
      <c r="FK83" s="339"/>
      <c r="FL83" s="339"/>
      <c r="FM83" s="339"/>
      <c r="FN83" s="339"/>
      <c r="FO83" s="339"/>
      <c r="FP83" s="339"/>
      <c r="FQ83" s="339"/>
      <c r="FR83" s="339"/>
      <c r="FS83" s="339"/>
      <c r="FT83" s="339"/>
      <c r="FU83" s="339"/>
      <c r="FV83" s="339"/>
      <c r="FW83" s="339"/>
      <c r="FX83" s="339"/>
      <c r="FY83" s="339"/>
      <c r="FZ83" s="339"/>
      <c r="GA83" s="339"/>
      <c r="GB83" s="339"/>
      <c r="GC83" s="339"/>
      <c r="GD83" s="339"/>
      <c r="GE83" s="339"/>
      <c r="GF83" s="339"/>
      <c r="GG83" s="339"/>
      <c r="GH83" s="339"/>
      <c r="GI83" s="339"/>
      <c r="GJ83" s="339"/>
      <c r="GK83" s="339"/>
      <c r="GL83" s="339"/>
      <c r="GM83" s="343"/>
    </row>
    <row r="84" spans="1:196" s="379" customFormat="1" ht="12" customHeight="1">
      <c r="A84" s="328"/>
      <c r="B84" s="473"/>
      <c r="C84" s="318"/>
      <c r="D84" s="288"/>
      <c r="E84" s="318"/>
      <c r="F84" s="336" t="s">
        <v>275</v>
      </c>
      <c r="G84" s="468"/>
      <c r="H84" s="490"/>
      <c r="I84" s="462" t="s">
        <v>262</v>
      </c>
      <c r="J84" s="462"/>
      <c r="K84" s="338"/>
      <c r="L84" s="338"/>
      <c r="M84" s="338"/>
      <c r="N84" s="338"/>
      <c r="O84" s="338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339"/>
      <c r="AE84" s="339"/>
      <c r="AF84" s="339"/>
      <c r="AG84" s="339"/>
      <c r="AH84" s="339"/>
      <c r="AI84" s="339"/>
      <c r="AJ84" s="339"/>
      <c r="AK84" s="339"/>
      <c r="AL84" s="339"/>
      <c r="AM84" s="339"/>
      <c r="AN84" s="339"/>
      <c r="AO84" s="339"/>
      <c r="AP84" s="339"/>
      <c r="AQ84" s="339"/>
      <c r="AR84" s="339"/>
      <c r="AS84" s="339"/>
      <c r="AT84" s="339"/>
      <c r="AU84" s="339"/>
      <c r="AV84" s="339"/>
      <c r="AW84" s="339"/>
      <c r="AX84" s="339"/>
      <c r="AY84" s="339"/>
      <c r="AZ84" s="339"/>
      <c r="BA84" s="339"/>
      <c r="BB84" s="339"/>
      <c r="BC84" s="339"/>
      <c r="BD84" s="342">
        <f t="shared" ref="BD84:BG86" si="13">SUM(BH84,BL84,BP84,BT84)</f>
        <v>0</v>
      </c>
      <c r="BE84" s="342">
        <f t="shared" si="13"/>
        <v>0</v>
      </c>
      <c r="BF84" s="342">
        <f t="shared" si="13"/>
        <v>0</v>
      </c>
      <c r="BG84" s="342">
        <f t="shared" si="13"/>
        <v>0</v>
      </c>
      <c r="BH84" s="339"/>
      <c r="BI84" s="339"/>
      <c r="BJ84" s="339"/>
      <c r="BK84" s="339"/>
      <c r="BL84" s="339"/>
      <c r="BM84" s="339"/>
      <c r="BN84" s="339"/>
      <c r="BO84" s="339"/>
      <c r="BP84" s="339"/>
      <c r="BQ84" s="339"/>
      <c r="BR84" s="339"/>
      <c r="BS84" s="339"/>
      <c r="BT84" s="339"/>
      <c r="BU84" s="339"/>
      <c r="BV84" s="339"/>
      <c r="BW84" s="339"/>
      <c r="BX84" s="342">
        <f t="shared" ref="BX84:CA86" si="14">SUM(CB84,CF84,CJ84,CN84,CR84,CV84)</f>
        <v>0</v>
      </c>
      <c r="BY84" s="342">
        <f t="shared" si="14"/>
        <v>0</v>
      </c>
      <c r="BZ84" s="342">
        <f t="shared" si="14"/>
        <v>0</v>
      </c>
      <c r="CA84" s="342">
        <f t="shared" si="14"/>
        <v>0</v>
      </c>
      <c r="CB84" s="339"/>
      <c r="CC84" s="339"/>
      <c r="CD84" s="339"/>
      <c r="CE84" s="339"/>
      <c r="CF84" s="339"/>
      <c r="CG84" s="339"/>
      <c r="CH84" s="339"/>
      <c r="CI84" s="339"/>
      <c r="CJ84" s="339"/>
      <c r="CK84" s="339"/>
      <c r="CL84" s="339"/>
      <c r="CM84" s="339"/>
      <c r="CN84" s="339"/>
      <c r="CO84" s="339"/>
      <c r="CP84" s="339"/>
      <c r="CQ84" s="339"/>
      <c r="CR84" s="339"/>
      <c r="CS84" s="339"/>
      <c r="CT84" s="339"/>
      <c r="CU84" s="339"/>
      <c r="CV84" s="339"/>
      <c r="CW84" s="339"/>
      <c r="CX84" s="339"/>
      <c r="CY84" s="339"/>
      <c r="CZ84" s="339"/>
      <c r="DA84" s="339"/>
      <c r="DB84" s="339"/>
      <c r="DC84" s="339"/>
      <c r="DD84" s="342">
        <f t="shared" ref="DD84:DG86" si="15">SUM(DH84,DL84,DP84,DT84,DX84,EB84,EF84,EJ84,EN84)</f>
        <v>0</v>
      </c>
      <c r="DE84" s="342">
        <f t="shared" si="15"/>
        <v>0</v>
      </c>
      <c r="DF84" s="342">
        <f t="shared" si="15"/>
        <v>0</v>
      </c>
      <c r="DG84" s="342">
        <f t="shared" si="15"/>
        <v>0</v>
      </c>
      <c r="DH84" s="339"/>
      <c r="DI84" s="339"/>
      <c r="DJ84" s="339"/>
      <c r="DK84" s="339"/>
      <c r="DL84" s="339"/>
      <c r="DM84" s="339"/>
      <c r="DN84" s="339"/>
      <c r="DO84" s="339"/>
      <c r="DP84" s="339"/>
      <c r="DQ84" s="339"/>
      <c r="DR84" s="339"/>
      <c r="DS84" s="339"/>
      <c r="DT84" s="339"/>
      <c r="DU84" s="339"/>
      <c r="DV84" s="339"/>
      <c r="DW84" s="339"/>
      <c r="DX84" s="339"/>
      <c r="DY84" s="339"/>
      <c r="DZ84" s="339"/>
      <c r="EA84" s="339"/>
      <c r="EB84" s="339"/>
      <c r="EC84" s="339"/>
      <c r="ED84" s="339"/>
      <c r="EE84" s="339"/>
      <c r="EF84" s="339"/>
      <c r="EG84" s="339"/>
      <c r="EH84" s="339"/>
      <c r="EI84" s="339"/>
      <c r="EJ84" s="339"/>
      <c r="EK84" s="339"/>
      <c r="EL84" s="339"/>
      <c r="EM84" s="339"/>
      <c r="EN84" s="339"/>
      <c r="EO84" s="339"/>
      <c r="EP84" s="339"/>
      <c r="EQ84" s="339"/>
      <c r="ER84" s="339"/>
      <c r="ES84" s="339"/>
      <c r="ET84" s="339"/>
      <c r="EU84" s="339"/>
      <c r="EV84" s="339"/>
      <c r="EW84" s="339"/>
      <c r="EX84" s="339"/>
      <c r="EY84" s="339"/>
      <c r="EZ84" s="339"/>
      <c r="FA84" s="339"/>
      <c r="FB84" s="339"/>
      <c r="FC84" s="339"/>
      <c r="FD84" s="339"/>
      <c r="FE84" s="339"/>
      <c r="FF84" s="339"/>
      <c r="FG84" s="339"/>
      <c r="FH84" s="339"/>
      <c r="FI84" s="339"/>
      <c r="FJ84" s="339"/>
      <c r="FK84" s="339"/>
      <c r="FL84" s="339"/>
      <c r="FM84" s="339"/>
      <c r="FN84" s="339"/>
      <c r="FO84" s="339"/>
      <c r="FP84" s="339"/>
      <c r="FQ84" s="339"/>
      <c r="FR84" s="339"/>
      <c r="FS84" s="339"/>
      <c r="FT84" s="339"/>
      <c r="FU84" s="339"/>
      <c r="FV84" s="339"/>
      <c r="FW84" s="339"/>
      <c r="FX84" s="339"/>
      <c r="FY84" s="339"/>
      <c r="FZ84" s="339"/>
      <c r="GA84" s="339"/>
      <c r="GB84" s="339"/>
      <c r="GC84" s="339"/>
      <c r="GD84" s="339"/>
      <c r="GE84" s="339"/>
      <c r="GF84" s="339"/>
      <c r="GG84" s="339"/>
      <c r="GH84" s="339"/>
      <c r="GI84" s="339"/>
      <c r="GJ84" s="339"/>
      <c r="GK84" s="339"/>
      <c r="GL84" s="339"/>
      <c r="GM84" s="343"/>
    </row>
    <row r="85" spans="1:196" s="380" customFormat="1" ht="12" customHeight="1">
      <c r="A85" s="328"/>
      <c r="B85" s="473"/>
      <c r="C85" s="318"/>
      <c r="D85" s="288"/>
      <c r="E85" s="318"/>
      <c r="F85" s="336" t="s">
        <v>276</v>
      </c>
      <c r="G85" s="468"/>
      <c r="H85" s="468"/>
      <c r="I85" s="482" t="s">
        <v>264</v>
      </c>
      <c r="J85" s="337" t="s">
        <v>232</v>
      </c>
      <c r="K85" s="338"/>
      <c r="L85" s="338"/>
      <c r="M85" s="338"/>
      <c r="N85" s="338"/>
      <c r="O85" s="338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  <c r="AA85" s="339"/>
      <c r="AB85" s="339"/>
      <c r="AC85" s="339"/>
      <c r="AD85" s="339"/>
      <c r="AE85" s="339"/>
      <c r="AF85" s="339"/>
      <c r="AG85" s="339"/>
      <c r="AH85" s="339"/>
      <c r="AI85" s="339"/>
      <c r="AJ85" s="339"/>
      <c r="AK85" s="339"/>
      <c r="AL85" s="339"/>
      <c r="AM85" s="339"/>
      <c r="AN85" s="339"/>
      <c r="AO85" s="339"/>
      <c r="AP85" s="339"/>
      <c r="AQ85" s="339"/>
      <c r="AR85" s="339"/>
      <c r="AS85" s="339"/>
      <c r="AT85" s="339"/>
      <c r="AU85" s="339"/>
      <c r="AV85" s="339"/>
      <c r="AW85" s="339"/>
      <c r="AX85" s="339"/>
      <c r="AY85" s="339"/>
      <c r="AZ85" s="339"/>
      <c r="BA85" s="339"/>
      <c r="BB85" s="339"/>
      <c r="BC85" s="339"/>
      <c r="BD85" s="342">
        <f t="shared" si="13"/>
        <v>0</v>
      </c>
      <c r="BE85" s="342">
        <f t="shared" si="13"/>
        <v>0</v>
      </c>
      <c r="BF85" s="342">
        <f t="shared" si="13"/>
        <v>0</v>
      </c>
      <c r="BG85" s="342">
        <f t="shared" si="13"/>
        <v>0</v>
      </c>
      <c r="BH85" s="339"/>
      <c r="BI85" s="339"/>
      <c r="BJ85" s="339"/>
      <c r="BK85" s="339"/>
      <c r="BL85" s="339"/>
      <c r="BM85" s="339"/>
      <c r="BN85" s="339"/>
      <c r="BO85" s="339"/>
      <c r="BP85" s="339"/>
      <c r="BQ85" s="339"/>
      <c r="BR85" s="339"/>
      <c r="BS85" s="339"/>
      <c r="BT85" s="339"/>
      <c r="BU85" s="339"/>
      <c r="BV85" s="339"/>
      <c r="BW85" s="339"/>
      <c r="BX85" s="342">
        <f t="shared" si="14"/>
        <v>0</v>
      </c>
      <c r="BY85" s="342">
        <f t="shared" si="14"/>
        <v>0</v>
      </c>
      <c r="BZ85" s="342">
        <f t="shared" si="14"/>
        <v>0</v>
      </c>
      <c r="CA85" s="342">
        <f t="shared" si="14"/>
        <v>0</v>
      </c>
      <c r="CB85" s="339"/>
      <c r="CC85" s="339"/>
      <c r="CD85" s="339"/>
      <c r="CE85" s="339"/>
      <c r="CF85" s="339"/>
      <c r="CG85" s="339"/>
      <c r="CH85" s="339"/>
      <c r="CI85" s="339"/>
      <c r="CJ85" s="339"/>
      <c r="CK85" s="339"/>
      <c r="CL85" s="339"/>
      <c r="CM85" s="339"/>
      <c r="CN85" s="339"/>
      <c r="CO85" s="339"/>
      <c r="CP85" s="339"/>
      <c r="CQ85" s="339"/>
      <c r="CR85" s="339"/>
      <c r="CS85" s="339"/>
      <c r="CT85" s="339"/>
      <c r="CU85" s="339"/>
      <c r="CV85" s="339"/>
      <c r="CW85" s="339"/>
      <c r="CX85" s="339"/>
      <c r="CY85" s="339"/>
      <c r="CZ85" s="339"/>
      <c r="DA85" s="339"/>
      <c r="DB85" s="339"/>
      <c r="DC85" s="339"/>
      <c r="DD85" s="342">
        <f t="shared" si="15"/>
        <v>0</v>
      </c>
      <c r="DE85" s="342">
        <f t="shared" si="15"/>
        <v>0</v>
      </c>
      <c r="DF85" s="342">
        <f t="shared" si="15"/>
        <v>0</v>
      </c>
      <c r="DG85" s="342">
        <f t="shared" si="15"/>
        <v>0</v>
      </c>
      <c r="DH85" s="339"/>
      <c r="DI85" s="339"/>
      <c r="DJ85" s="339"/>
      <c r="DK85" s="339"/>
      <c r="DL85" s="339"/>
      <c r="DM85" s="339"/>
      <c r="DN85" s="339"/>
      <c r="DO85" s="339"/>
      <c r="DP85" s="339"/>
      <c r="DQ85" s="339"/>
      <c r="DR85" s="339"/>
      <c r="DS85" s="339"/>
      <c r="DT85" s="339"/>
      <c r="DU85" s="339"/>
      <c r="DV85" s="339"/>
      <c r="DW85" s="339"/>
      <c r="DX85" s="339"/>
      <c r="DY85" s="339"/>
      <c r="DZ85" s="339"/>
      <c r="EA85" s="339"/>
      <c r="EB85" s="339"/>
      <c r="EC85" s="339"/>
      <c r="ED85" s="339"/>
      <c r="EE85" s="339"/>
      <c r="EF85" s="339"/>
      <c r="EG85" s="339"/>
      <c r="EH85" s="339"/>
      <c r="EI85" s="339"/>
      <c r="EJ85" s="339"/>
      <c r="EK85" s="339"/>
      <c r="EL85" s="339"/>
      <c r="EM85" s="339"/>
      <c r="EN85" s="339"/>
      <c r="EO85" s="339"/>
      <c r="EP85" s="339"/>
      <c r="EQ85" s="339"/>
      <c r="ER85" s="339"/>
      <c r="ES85" s="339"/>
      <c r="ET85" s="339"/>
      <c r="EU85" s="339"/>
      <c r="EV85" s="339"/>
      <c r="EW85" s="339"/>
      <c r="EX85" s="339"/>
      <c r="EY85" s="339"/>
      <c r="EZ85" s="339"/>
      <c r="FA85" s="339"/>
      <c r="FB85" s="339"/>
      <c r="FC85" s="339"/>
      <c r="FD85" s="339"/>
      <c r="FE85" s="339"/>
      <c r="FF85" s="339"/>
      <c r="FG85" s="339"/>
      <c r="FH85" s="339"/>
      <c r="FI85" s="339"/>
      <c r="FJ85" s="339"/>
      <c r="FK85" s="339"/>
      <c r="FL85" s="339"/>
      <c r="FM85" s="339"/>
      <c r="FN85" s="339"/>
      <c r="FO85" s="339"/>
      <c r="FP85" s="339"/>
      <c r="FQ85" s="339"/>
      <c r="FR85" s="339"/>
      <c r="FS85" s="339"/>
      <c r="FT85" s="339"/>
      <c r="FU85" s="339"/>
      <c r="FV85" s="339"/>
      <c r="FW85" s="339"/>
      <c r="FX85" s="339"/>
      <c r="FY85" s="339"/>
      <c r="FZ85" s="339"/>
      <c r="GA85" s="339"/>
      <c r="GB85" s="339"/>
      <c r="GC85" s="339"/>
      <c r="GD85" s="339"/>
      <c r="GE85" s="339"/>
      <c r="GF85" s="339"/>
      <c r="GG85" s="339"/>
      <c r="GH85" s="339"/>
      <c r="GI85" s="339"/>
      <c r="GJ85" s="339"/>
      <c r="GK85" s="339"/>
      <c r="GL85" s="339"/>
      <c r="GM85" s="343"/>
    </row>
    <row r="86" spans="1:196" s="381" customFormat="1" ht="12" customHeight="1">
      <c r="A86" s="328"/>
      <c r="B86" s="473"/>
      <c r="C86" s="318"/>
      <c r="D86" s="288"/>
      <c r="E86" s="318"/>
      <c r="F86" s="336" t="s">
        <v>277</v>
      </c>
      <c r="G86" s="468"/>
      <c r="H86" s="468"/>
      <c r="I86" s="464"/>
      <c r="J86" s="344" t="s">
        <v>234</v>
      </c>
      <c r="K86" s="338"/>
      <c r="L86" s="338"/>
      <c r="M86" s="338"/>
      <c r="N86" s="338"/>
      <c r="O86" s="338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  <c r="AA86" s="339"/>
      <c r="AB86" s="339"/>
      <c r="AC86" s="339"/>
      <c r="AD86" s="339"/>
      <c r="AE86" s="339"/>
      <c r="AF86" s="339"/>
      <c r="AG86" s="339"/>
      <c r="AH86" s="339"/>
      <c r="AI86" s="339"/>
      <c r="AJ86" s="339"/>
      <c r="AK86" s="339"/>
      <c r="AL86" s="339"/>
      <c r="AM86" s="339"/>
      <c r="AN86" s="339"/>
      <c r="AO86" s="339"/>
      <c r="AP86" s="339"/>
      <c r="AQ86" s="339"/>
      <c r="AR86" s="339"/>
      <c r="AS86" s="339"/>
      <c r="AT86" s="339"/>
      <c r="AU86" s="339"/>
      <c r="AV86" s="339"/>
      <c r="AW86" s="339"/>
      <c r="AX86" s="339"/>
      <c r="AY86" s="339"/>
      <c r="AZ86" s="339"/>
      <c r="BA86" s="339"/>
      <c r="BB86" s="339"/>
      <c r="BC86" s="339"/>
      <c r="BD86" s="342">
        <f t="shared" si="13"/>
        <v>0</v>
      </c>
      <c r="BE86" s="342">
        <f t="shared" si="13"/>
        <v>0</v>
      </c>
      <c r="BF86" s="342">
        <f t="shared" si="13"/>
        <v>0</v>
      </c>
      <c r="BG86" s="342">
        <f t="shared" si="13"/>
        <v>0</v>
      </c>
      <c r="BH86" s="339"/>
      <c r="BI86" s="339"/>
      <c r="BJ86" s="339"/>
      <c r="BK86" s="339"/>
      <c r="BL86" s="339"/>
      <c r="BM86" s="339"/>
      <c r="BN86" s="339"/>
      <c r="BO86" s="339"/>
      <c r="BP86" s="339"/>
      <c r="BQ86" s="339"/>
      <c r="BR86" s="339"/>
      <c r="BS86" s="339"/>
      <c r="BT86" s="339"/>
      <c r="BU86" s="339"/>
      <c r="BV86" s="339"/>
      <c r="BW86" s="339"/>
      <c r="BX86" s="342">
        <f t="shared" si="14"/>
        <v>0</v>
      </c>
      <c r="BY86" s="342">
        <f t="shared" si="14"/>
        <v>0</v>
      </c>
      <c r="BZ86" s="342">
        <f t="shared" si="14"/>
        <v>0</v>
      </c>
      <c r="CA86" s="342">
        <f t="shared" si="14"/>
        <v>0</v>
      </c>
      <c r="CB86" s="339"/>
      <c r="CC86" s="339"/>
      <c r="CD86" s="339"/>
      <c r="CE86" s="339"/>
      <c r="CF86" s="339"/>
      <c r="CG86" s="339"/>
      <c r="CH86" s="339"/>
      <c r="CI86" s="339"/>
      <c r="CJ86" s="339"/>
      <c r="CK86" s="339"/>
      <c r="CL86" s="339"/>
      <c r="CM86" s="339"/>
      <c r="CN86" s="339"/>
      <c r="CO86" s="339"/>
      <c r="CP86" s="339"/>
      <c r="CQ86" s="339"/>
      <c r="CR86" s="339"/>
      <c r="CS86" s="339"/>
      <c r="CT86" s="339"/>
      <c r="CU86" s="339"/>
      <c r="CV86" s="339"/>
      <c r="CW86" s="339"/>
      <c r="CX86" s="339"/>
      <c r="CY86" s="339"/>
      <c r="CZ86" s="339"/>
      <c r="DA86" s="339"/>
      <c r="DB86" s="339"/>
      <c r="DC86" s="339"/>
      <c r="DD86" s="342">
        <f t="shared" si="15"/>
        <v>0</v>
      </c>
      <c r="DE86" s="342">
        <f t="shared" si="15"/>
        <v>0</v>
      </c>
      <c r="DF86" s="342">
        <f t="shared" si="15"/>
        <v>0</v>
      </c>
      <c r="DG86" s="342">
        <f t="shared" si="15"/>
        <v>0</v>
      </c>
      <c r="DH86" s="339"/>
      <c r="DI86" s="339"/>
      <c r="DJ86" s="339"/>
      <c r="DK86" s="339"/>
      <c r="DL86" s="339"/>
      <c r="DM86" s="339"/>
      <c r="DN86" s="339"/>
      <c r="DO86" s="339"/>
      <c r="DP86" s="339"/>
      <c r="DQ86" s="339"/>
      <c r="DR86" s="339"/>
      <c r="DS86" s="339"/>
      <c r="DT86" s="339"/>
      <c r="DU86" s="339"/>
      <c r="DV86" s="339"/>
      <c r="DW86" s="339"/>
      <c r="DX86" s="339"/>
      <c r="DY86" s="339"/>
      <c r="DZ86" s="339"/>
      <c r="EA86" s="339"/>
      <c r="EB86" s="339"/>
      <c r="EC86" s="339"/>
      <c r="ED86" s="339"/>
      <c r="EE86" s="339"/>
      <c r="EF86" s="339"/>
      <c r="EG86" s="339"/>
      <c r="EH86" s="339"/>
      <c r="EI86" s="339"/>
      <c r="EJ86" s="339"/>
      <c r="EK86" s="339"/>
      <c r="EL86" s="339"/>
      <c r="EM86" s="339"/>
      <c r="EN86" s="339"/>
      <c r="EO86" s="339"/>
      <c r="EP86" s="339"/>
      <c r="EQ86" s="339"/>
      <c r="ER86" s="339"/>
      <c r="ES86" s="339"/>
      <c r="ET86" s="339"/>
      <c r="EU86" s="339"/>
      <c r="EV86" s="339"/>
      <c r="EW86" s="339"/>
      <c r="EX86" s="339"/>
      <c r="EY86" s="339"/>
      <c r="EZ86" s="339"/>
      <c r="FA86" s="339"/>
      <c r="FB86" s="339"/>
      <c r="FC86" s="339"/>
      <c r="FD86" s="339"/>
      <c r="FE86" s="339"/>
      <c r="FF86" s="339"/>
      <c r="FG86" s="339"/>
      <c r="FH86" s="339"/>
      <c r="FI86" s="339"/>
      <c r="FJ86" s="339"/>
      <c r="FK86" s="339"/>
      <c r="FL86" s="339"/>
      <c r="FM86" s="339"/>
      <c r="FN86" s="339"/>
      <c r="FO86" s="339"/>
      <c r="FP86" s="339"/>
      <c r="FQ86" s="339"/>
      <c r="FR86" s="339"/>
      <c r="FS86" s="339"/>
      <c r="FT86" s="339"/>
      <c r="FU86" s="339"/>
      <c r="FV86" s="339"/>
      <c r="FW86" s="339"/>
      <c r="FX86" s="339"/>
      <c r="FY86" s="339"/>
      <c r="FZ86" s="339"/>
      <c r="GA86" s="339"/>
      <c r="GB86" s="339"/>
      <c r="GC86" s="339"/>
      <c r="GD86" s="339"/>
      <c r="GE86" s="339"/>
      <c r="GF86" s="339"/>
      <c r="GG86" s="339"/>
      <c r="GH86" s="339"/>
      <c r="GI86" s="339"/>
      <c r="GJ86" s="339"/>
      <c r="GK86" s="339"/>
      <c r="GL86" s="339"/>
      <c r="GM86" s="343"/>
    </row>
    <row r="87" spans="1:196" s="382" customFormat="1" ht="12" customHeight="1">
      <c r="A87" s="328"/>
      <c r="B87" s="473"/>
      <c r="C87" s="318"/>
      <c r="D87" s="288"/>
      <c r="E87" s="318"/>
      <c r="F87" s="336" t="s">
        <v>278</v>
      </c>
      <c r="G87" s="482" t="s">
        <v>179</v>
      </c>
      <c r="H87" s="466" t="s">
        <v>279</v>
      </c>
      <c r="I87" s="467"/>
      <c r="J87" s="337" t="s">
        <v>232</v>
      </c>
      <c r="K87" s="338"/>
      <c r="L87" s="338"/>
      <c r="M87" s="338"/>
      <c r="N87" s="338"/>
      <c r="O87" s="338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  <c r="AA87" s="339"/>
      <c r="AB87" s="339"/>
      <c r="AC87" s="339"/>
      <c r="AD87" s="339"/>
      <c r="AE87" s="339"/>
      <c r="AF87" s="339"/>
      <c r="AG87" s="339"/>
      <c r="AH87" s="339"/>
      <c r="AI87" s="339"/>
      <c r="AJ87" s="339"/>
      <c r="AK87" s="339"/>
      <c r="AL87" s="339"/>
      <c r="AM87" s="339"/>
      <c r="AN87" s="339"/>
      <c r="AO87" s="339"/>
      <c r="AP87" s="339"/>
      <c r="AQ87" s="339"/>
      <c r="AR87" s="339"/>
      <c r="AS87" s="339"/>
      <c r="AT87" s="339"/>
      <c r="AU87" s="339"/>
      <c r="AV87" s="339"/>
      <c r="AW87" s="339"/>
      <c r="AX87" s="339"/>
      <c r="AY87" s="339"/>
      <c r="AZ87" s="339"/>
      <c r="BA87" s="339"/>
      <c r="BB87" s="339"/>
      <c r="BC87" s="339"/>
      <c r="BD87" s="339"/>
      <c r="BE87" s="339"/>
      <c r="BF87" s="339"/>
      <c r="BG87" s="339"/>
      <c r="BH87" s="339"/>
      <c r="BI87" s="339"/>
      <c r="BJ87" s="339"/>
      <c r="BK87" s="339"/>
      <c r="BL87" s="339"/>
      <c r="BM87" s="339"/>
      <c r="BN87" s="339"/>
      <c r="BO87" s="339"/>
      <c r="BP87" s="339"/>
      <c r="BQ87" s="339"/>
      <c r="BR87" s="339"/>
      <c r="BS87" s="339"/>
      <c r="BT87" s="339"/>
      <c r="BU87" s="339"/>
      <c r="BV87" s="339"/>
      <c r="BW87" s="339"/>
      <c r="BX87" s="339"/>
      <c r="BY87" s="339"/>
      <c r="BZ87" s="339"/>
      <c r="CA87" s="339"/>
      <c r="CB87" s="339"/>
      <c r="CC87" s="339"/>
      <c r="CD87" s="339"/>
      <c r="CE87" s="339"/>
      <c r="CF87" s="339"/>
      <c r="CG87" s="339"/>
      <c r="CH87" s="339"/>
      <c r="CI87" s="339"/>
      <c r="CJ87" s="339"/>
      <c r="CK87" s="339"/>
      <c r="CL87" s="339"/>
      <c r="CM87" s="339"/>
      <c r="CN87" s="339"/>
      <c r="CO87" s="339"/>
      <c r="CP87" s="339"/>
      <c r="CQ87" s="339"/>
      <c r="CR87" s="339"/>
      <c r="CS87" s="339"/>
      <c r="CT87" s="339"/>
      <c r="CU87" s="339"/>
      <c r="CV87" s="339"/>
      <c r="CW87" s="339"/>
      <c r="CX87" s="339"/>
      <c r="CY87" s="339"/>
      <c r="CZ87" s="339"/>
      <c r="DA87" s="339"/>
      <c r="DB87" s="339"/>
      <c r="DC87" s="339"/>
      <c r="DD87" s="339"/>
      <c r="DE87" s="339"/>
      <c r="DF87" s="339"/>
      <c r="DG87" s="339"/>
      <c r="DH87" s="339"/>
      <c r="DI87" s="339"/>
      <c r="DJ87" s="339"/>
      <c r="DK87" s="339"/>
      <c r="DL87" s="339"/>
      <c r="DM87" s="339"/>
      <c r="DN87" s="339"/>
      <c r="DO87" s="339"/>
      <c r="DP87" s="339"/>
      <c r="DQ87" s="339"/>
      <c r="DR87" s="339"/>
      <c r="DS87" s="339"/>
      <c r="DT87" s="339"/>
      <c r="DU87" s="339"/>
      <c r="DV87" s="339"/>
      <c r="DW87" s="339"/>
      <c r="DX87" s="339"/>
      <c r="DY87" s="339"/>
      <c r="DZ87" s="339"/>
      <c r="EA87" s="339"/>
      <c r="EB87" s="339"/>
      <c r="EC87" s="339"/>
      <c r="ED87" s="339"/>
      <c r="EE87" s="339"/>
      <c r="EF87" s="339"/>
      <c r="EG87" s="339"/>
      <c r="EH87" s="339"/>
      <c r="EI87" s="339"/>
      <c r="EJ87" s="339"/>
      <c r="EK87" s="339"/>
      <c r="EL87" s="339"/>
      <c r="EM87" s="339"/>
      <c r="EN87" s="339"/>
      <c r="EO87" s="339"/>
      <c r="EP87" s="339"/>
      <c r="EQ87" s="339"/>
      <c r="ER87" s="339"/>
      <c r="ES87" s="339"/>
      <c r="ET87" s="339"/>
      <c r="EU87" s="339"/>
      <c r="EV87" s="339"/>
      <c r="EW87" s="339"/>
      <c r="EX87" s="339"/>
      <c r="EY87" s="339"/>
      <c r="EZ87" s="339"/>
      <c r="FA87" s="339"/>
      <c r="FB87" s="339"/>
      <c r="FC87" s="339"/>
      <c r="FD87" s="339"/>
      <c r="FE87" s="339"/>
      <c r="FF87" s="339"/>
      <c r="FG87" s="339"/>
      <c r="FH87" s="339"/>
      <c r="FI87" s="339"/>
      <c r="FJ87" s="339"/>
      <c r="FK87" s="339"/>
      <c r="FL87" s="339"/>
      <c r="FM87" s="339"/>
      <c r="FN87" s="339"/>
      <c r="FO87" s="339"/>
      <c r="FP87" s="339"/>
      <c r="FQ87" s="339"/>
      <c r="FR87" s="339"/>
      <c r="FS87" s="339"/>
      <c r="FT87" s="339"/>
      <c r="FU87" s="339"/>
      <c r="FV87" s="339"/>
      <c r="FW87" s="339"/>
      <c r="FX87" s="339"/>
      <c r="FY87" s="339"/>
      <c r="FZ87" s="339"/>
      <c r="GA87" s="339"/>
      <c r="GB87" s="339"/>
      <c r="GC87" s="339"/>
      <c r="GD87" s="339"/>
      <c r="GE87" s="339"/>
      <c r="GF87" s="339"/>
      <c r="GG87" s="339"/>
      <c r="GH87" s="339"/>
      <c r="GI87" s="339"/>
      <c r="GJ87" s="339"/>
      <c r="GK87" s="339"/>
      <c r="GL87" s="339"/>
      <c r="GM87" s="343"/>
    </row>
    <row r="88" spans="1:196" s="383" customFormat="1" ht="12" customHeight="1">
      <c r="A88" s="328"/>
      <c r="B88" s="473"/>
      <c r="C88" s="318"/>
      <c r="D88" s="288"/>
      <c r="E88" s="318"/>
      <c r="F88" s="336" t="s">
        <v>280</v>
      </c>
      <c r="G88" s="483"/>
      <c r="H88" s="484"/>
      <c r="I88" s="485"/>
      <c r="J88" s="344" t="s">
        <v>234</v>
      </c>
      <c r="K88" s="338"/>
      <c r="L88" s="338"/>
      <c r="M88" s="338"/>
      <c r="N88" s="338"/>
      <c r="O88" s="338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  <c r="AA88" s="339"/>
      <c r="AB88" s="339"/>
      <c r="AC88" s="339"/>
      <c r="AD88" s="339"/>
      <c r="AE88" s="339"/>
      <c r="AF88" s="339"/>
      <c r="AG88" s="339"/>
      <c r="AH88" s="339"/>
      <c r="AI88" s="339"/>
      <c r="AJ88" s="339"/>
      <c r="AK88" s="339"/>
      <c r="AL88" s="339"/>
      <c r="AM88" s="339"/>
      <c r="AN88" s="339"/>
      <c r="AO88" s="339"/>
      <c r="AP88" s="339"/>
      <c r="AQ88" s="339"/>
      <c r="AR88" s="339"/>
      <c r="AS88" s="339"/>
      <c r="AT88" s="339"/>
      <c r="AU88" s="339"/>
      <c r="AV88" s="339"/>
      <c r="AW88" s="339"/>
      <c r="AX88" s="339"/>
      <c r="AY88" s="339"/>
      <c r="AZ88" s="339"/>
      <c r="BA88" s="339"/>
      <c r="BB88" s="339"/>
      <c r="BC88" s="339"/>
      <c r="BD88" s="339"/>
      <c r="BE88" s="339"/>
      <c r="BF88" s="339"/>
      <c r="BG88" s="339"/>
      <c r="BH88" s="339"/>
      <c r="BI88" s="339"/>
      <c r="BJ88" s="339"/>
      <c r="BK88" s="339"/>
      <c r="BL88" s="339"/>
      <c r="BM88" s="339"/>
      <c r="BN88" s="339"/>
      <c r="BO88" s="339"/>
      <c r="BP88" s="339"/>
      <c r="BQ88" s="339"/>
      <c r="BR88" s="339"/>
      <c r="BS88" s="339"/>
      <c r="BT88" s="339"/>
      <c r="BU88" s="339"/>
      <c r="BV88" s="339"/>
      <c r="BW88" s="339"/>
      <c r="BX88" s="339"/>
      <c r="BY88" s="339"/>
      <c r="BZ88" s="339"/>
      <c r="CA88" s="339"/>
      <c r="CB88" s="339"/>
      <c r="CC88" s="339"/>
      <c r="CD88" s="339"/>
      <c r="CE88" s="339"/>
      <c r="CF88" s="339"/>
      <c r="CG88" s="339"/>
      <c r="CH88" s="339"/>
      <c r="CI88" s="339"/>
      <c r="CJ88" s="339"/>
      <c r="CK88" s="339"/>
      <c r="CL88" s="339"/>
      <c r="CM88" s="339"/>
      <c r="CN88" s="339"/>
      <c r="CO88" s="339"/>
      <c r="CP88" s="339"/>
      <c r="CQ88" s="339"/>
      <c r="CR88" s="339"/>
      <c r="CS88" s="339"/>
      <c r="CT88" s="339"/>
      <c r="CU88" s="339"/>
      <c r="CV88" s="339"/>
      <c r="CW88" s="339"/>
      <c r="CX88" s="339"/>
      <c r="CY88" s="339"/>
      <c r="CZ88" s="339"/>
      <c r="DA88" s="339"/>
      <c r="DB88" s="339"/>
      <c r="DC88" s="339"/>
      <c r="DD88" s="339"/>
      <c r="DE88" s="339"/>
      <c r="DF88" s="339"/>
      <c r="DG88" s="339"/>
      <c r="DH88" s="339"/>
      <c r="DI88" s="339"/>
      <c r="DJ88" s="339"/>
      <c r="DK88" s="339"/>
      <c r="DL88" s="339"/>
      <c r="DM88" s="339"/>
      <c r="DN88" s="339"/>
      <c r="DO88" s="339"/>
      <c r="DP88" s="339"/>
      <c r="DQ88" s="339"/>
      <c r="DR88" s="339"/>
      <c r="DS88" s="339"/>
      <c r="DT88" s="339"/>
      <c r="DU88" s="339"/>
      <c r="DV88" s="339"/>
      <c r="DW88" s="339"/>
      <c r="DX88" s="339"/>
      <c r="DY88" s="339"/>
      <c r="DZ88" s="339"/>
      <c r="EA88" s="339"/>
      <c r="EB88" s="339"/>
      <c r="EC88" s="339"/>
      <c r="ED88" s="339"/>
      <c r="EE88" s="339"/>
      <c r="EF88" s="339"/>
      <c r="EG88" s="339"/>
      <c r="EH88" s="339"/>
      <c r="EI88" s="339"/>
      <c r="EJ88" s="339"/>
      <c r="EK88" s="339"/>
      <c r="EL88" s="339"/>
      <c r="EM88" s="339"/>
      <c r="EN88" s="339"/>
      <c r="EO88" s="339"/>
      <c r="EP88" s="339"/>
      <c r="EQ88" s="339"/>
      <c r="ER88" s="339"/>
      <c r="ES88" s="339"/>
      <c r="ET88" s="339"/>
      <c r="EU88" s="339"/>
      <c r="EV88" s="339"/>
      <c r="EW88" s="339"/>
      <c r="EX88" s="339"/>
      <c r="EY88" s="339"/>
      <c r="EZ88" s="339"/>
      <c r="FA88" s="339"/>
      <c r="FB88" s="339"/>
      <c r="FC88" s="339"/>
      <c r="FD88" s="339"/>
      <c r="FE88" s="339"/>
      <c r="FF88" s="339"/>
      <c r="FG88" s="339"/>
      <c r="FH88" s="339"/>
      <c r="FI88" s="339"/>
      <c r="FJ88" s="339"/>
      <c r="FK88" s="339"/>
      <c r="FL88" s="339"/>
      <c r="FM88" s="339"/>
      <c r="FN88" s="339"/>
      <c r="FO88" s="339"/>
      <c r="FP88" s="339"/>
      <c r="FQ88" s="339"/>
      <c r="FR88" s="339"/>
      <c r="FS88" s="339"/>
      <c r="FT88" s="339"/>
      <c r="FU88" s="339"/>
      <c r="FV88" s="339"/>
      <c r="FW88" s="339"/>
      <c r="FX88" s="339"/>
      <c r="FY88" s="339"/>
      <c r="FZ88" s="339"/>
      <c r="GA88" s="339"/>
      <c r="GB88" s="339"/>
      <c r="GC88" s="339"/>
      <c r="GD88" s="339"/>
      <c r="GE88" s="339"/>
      <c r="GF88" s="339"/>
      <c r="GG88" s="339"/>
      <c r="GH88" s="339"/>
      <c r="GI88" s="339"/>
      <c r="GJ88" s="339"/>
      <c r="GK88" s="339"/>
      <c r="GL88" s="339"/>
      <c r="GM88" s="343"/>
    </row>
    <row r="89" spans="1:196" s="384" customFormat="1" ht="12" customHeight="1">
      <c r="A89" s="328"/>
      <c r="B89" s="473"/>
      <c r="C89" s="318"/>
      <c r="D89" s="288"/>
      <c r="E89" s="318"/>
      <c r="F89" s="336">
        <v>9</v>
      </c>
      <c r="G89" s="483"/>
      <c r="H89" s="486" t="s">
        <v>281</v>
      </c>
      <c r="I89" s="487"/>
      <c r="J89" s="488"/>
      <c r="K89" s="338"/>
      <c r="L89" s="338"/>
      <c r="M89" s="338"/>
      <c r="N89" s="338"/>
      <c r="O89" s="338"/>
      <c r="P89" s="339"/>
      <c r="Q89" s="339"/>
      <c r="R89" s="339"/>
      <c r="S89" s="339"/>
      <c r="T89" s="339"/>
      <c r="U89" s="339"/>
      <c r="V89" s="339"/>
      <c r="W89" s="339"/>
      <c r="X89" s="339"/>
      <c r="Y89" s="339"/>
      <c r="Z89" s="339"/>
      <c r="AA89" s="339"/>
      <c r="AB89" s="339"/>
      <c r="AC89" s="339"/>
      <c r="AD89" s="339"/>
      <c r="AE89" s="339"/>
      <c r="AF89" s="339"/>
      <c r="AG89" s="339"/>
      <c r="AH89" s="339"/>
      <c r="AI89" s="339"/>
      <c r="AJ89" s="339"/>
      <c r="AK89" s="339"/>
      <c r="AL89" s="339"/>
      <c r="AM89" s="339"/>
      <c r="AN89" s="339"/>
      <c r="AO89" s="339"/>
      <c r="AP89" s="339"/>
      <c r="AQ89" s="339"/>
      <c r="AR89" s="339"/>
      <c r="AS89" s="339"/>
      <c r="AT89" s="339"/>
      <c r="AU89" s="339"/>
      <c r="AV89" s="339"/>
      <c r="AW89" s="339"/>
      <c r="AX89" s="339"/>
      <c r="AY89" s="339"/>
      <c r="AZ89" s="339"/>
      <c r="BA89" s="339"/>
      <c r="BB89" s="339"/>
      <c r="BC89" s="339"/>
      <c r="BD89" s="339"/>
      <c r="BE89" s="339"/>
      <c r="BF89" s="339"/>
      <c r="BG89" s="339"/>
      <c r="BH89" s="339"/>
      <c r="BI89" s="339"/>
      <c r="BJ89" s="339"/>
      <c r="BK89" s="339"/>
      <c r="BL89" s="339"/>
      <c r="BM89" s="339"/>
      <c r="BN89" s="339"/>
      <c r="BO89" s="339"/>
      <c r="BP89" s="339"/>
      <c r="BQ89" s="339"/>
      <c r="BR89" s="339"/>
      <c r="BS89" s="339"/>
      <c r="BT89" s="339"/>
      <c r="BU89" s="339"/>
      <c r="BV89" s="339"/>
      <c r="BW89" s="339"/>
      <c r="BX89" s="339"/>
      <c r="BY89" s="339"/>
      <c r="BZ89" s="339"/>
      <c r="CA89" s="339"/>
      <c r="CB89" s="339"/>
      <c r="CC89" s="339"/>
      <c r="CD89" s="339"/>
      <c r="CE89" s="339"/>
      <c r="CF89" s="339"/>
      <c r="CG89" s="339"/>
      <c r="CH89" s="339"/>
      <c r="CI89" s="339"/>
      <c r="CJ89" s="339"/>
      <c r="CK89" s="339"/>
      <c r="CL89" s="339"/>
      <c r="CM89" s="339"/>
      <c r="CN89" s="339"/>
      <c r="CO89" s="339"/>
      <c r="CP89" s="339"/>
      <c r="CQ89" s="339"/>
      <c r="CR89" s="339"/>
      <c r="CS89" s="339"/>
      <c r="CT89" s="339"/>
      <c r="CU89" s="339"/>
      <c r="CV89" s="339"/>
      <c r="CW89" s="339"/>
      <c r="CX89" s="339"/>
      <c r="CY89" s="339"/>
      <c r="CZ89" s="339"/>
      <c r="DA89" s="339"/>
      <c r="DB89" s="339"/>
      <c r="DC89" s="339"/>
      <c r="DD89" s="339"/>
      <c r="DE89" s="339"/>
      <c r="DF89" s="339"/>
      <c r="DG89" s="339"/>
      <c r="DH89" s="339"/>
      <c r="DI89" s="339"/>
      <c r="DJ89" s="339"/>
      <c r="DK89" s="339"/>
      <c r="DL89" s="339"/>
      <c r="DM89" s="339"/>
      <c r="DN89" s="339"/>
      <c r="DO89" s="339"/>
      <c r="DP89" s="339"/>
      <c r="DQ89" s="339"/>
      <c r="DR89" s="339"/>
      <c r="DS89" s="339"/>
      <c r="DT89" s="339"/>
      <c r="DU89" s="339"/>
      <c r="DV89" s="339"/>
      <c r="DW89" s="339"/>
      <c r="DX89" s="339"/>
      <c r="DY89" s="339"/>
      <c r="DZ89" s="339"/>
      <c r="EA89" s="339"/>
      <c r="EB89" s="339"/>
      <c r="EC89" s="339"/>
      <c r="ED89" s="339"/>
      <c r="EE89" s="339"/>
      <c r="EF89" s="339"/>
      <c r="EG89" s="339"/>
      <c r="EH89" s="339"/>
      <c r="EI89" s="339"/>
      <c r="EJ89" s="339"/>
      <c r="EK89" s="339"/>
      <c r="EL89" s="339"/>
      <c r="EM89" s="339"/>
      <c r="EN89" s="339"/>
      <c r="EO89" s="339"/>
      <c r="EP89" s="339"/>
      <c r="EQ89" s="339"/>
      <c r="ER89" s="339"/>
      <c r="ES89" s="339"/>
      <c r="ET89" s="339"/>
      <c r="EU89" s="339"/>
      <c r="EV89" s="339"/>
      <c r="EW89" s="339"/>
      <c r="EX89" s="339"/>
      <c r="EY89" s="339"/>
      <c r="EZ89" s="339"/>
      <c r="FA89" s="339"/>
      <c r="FB89" s="339"/>
      <c r="FC89" s="339"/>
      <c r="FD89" s="339"/>
      <c r="FE89" s="339"/>
      <c r="FF89" s="339"/>
      <c r="FG89" s="339"/>
      <c r="FH89" s="339"/>
      <c r="FI89" s="339"/>
      <c r="FJ89" s="339"/>
      <c r="FK89" s="339"/>
      <c r="FL89" s="339"/>
      <c r="FM89" s="339"/>
      <c r="FN89" s="339"/>
      <c r="FO89" s="339"/>
      <c r="FP89" s="339"/>
      <c r="FQ89" s="339"/>
      <c r="FR89" s="339"/>
      <c r="FS89" s="339"/>
      <c r="FT89" s="339"/>
      <c r="FU89" s="339"/>
      <c r="FV89" s="339"/>
      <c r="FW89" s="339"/>
      <c r="FX89" s="339"/>
      <c r="FY89" s="339"/>
      <c r="FZ89" s="339"/>
      <c r="GA89" s="339"/>
      <c r="GB89" s="339"/>
      <c r="GC89" s="339"/>
      <c r="GD89" s="339"/>
      <c r="GE89" s="339"/>
      <c r="GF89" s="339"/>
      <c r="GG89" s="339"/>
      <c r="GH89" s="339"/>
      <c r="GI89" s="339"/>
      <c r="GJ89" s="339"/>
      <c r="GK89" s="339"/>
      <c r="GL89" s="339"/>
      <c r="GM89" s="343"/>
    </row>
    <row r="90" spans="1:196" s="385" customFormat="1" ht="12" customHeight="1">
      <c r="A90" s="328"/>
      <c r="B90" s="473"/>
      <c r="C90" s="318"/>
      <c r="D90" s="288"/>
      <c r="E90" s="318"/>
      <c r="F90" s="336" t="s">
        <v>282</v>
      </c>
      <c r="G90" s="464"/>
      <c r="H90" s="466" t="s">
        <v>283</v>
      </c>
      <c r="I90" s="467"/>
      <c r="J90" s="337" t="s">
        <v>232</v>
      </c>
      <c r="K90" s="338"/>
      <c r="L90" s="338"/>
      <c r="M90" s="338"/>
      <c r="N90" s="338"/>
      <c r="O90" s="338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339"/>
      <c r="AE90" s="339"/>
      <c r="AF90" s="339"/>
      <c r="AG90" s="339"/>
      <c r="AH90" s="339"/>
      <c r="AI90" s="339"/>
      <c r="AJ90" s="339"/>
      <c r="AK90" s="339"/>
      <c r="AL90" s="339"/>
      <c r="AM90" s="339"/>
      <c r="AN90" s="339"/>
      <c r="AO90" s="339"/>
      <c r="AP90" s="339"/>
      <c r="AQ90" s="339"/>
      <c r="AR90" s="339"/>
      <c r="AS90" s="339"/>
      <c r="AT90" s="339"/>
      <c r="AU90" s="339"/>
      <c r="AV90" s="339"/>
      <c r="AW90" s="339"/>
      <c r="AX90" s="339"/>
      <c r="AY90" s="339"/>
      <c r="AZ90" s="339"/>
      <c r="BA90" s="339"/>
      <c r="BB90" s="339"/>
      <c r="BC90" s="339"/>
      <c r="BD90" s="339"/>
      <c r="BE90" s="339"/>
      <c r="BF90" s="339"/>
      <c r="BG90" s="339"/>
      <c r="BH90" s="339"/>
      <c r="BI90" s="339"/>
      <c r="BJ90" s="339"/>
      <c r="BK90" s="339"/>
      <c r="BL90" s="339"/>
      <c r="BM90" s="339"/>
      <c r="BN90" s="339"/>
      <c r="BO90" s="339"/>
      <c r="BP90" s="339"/>
      <c r="BQ90" s="339"/>
      <c r="BR90" s="339"/>
      <c r="BS90" s="339"/>
      <c r="BT90" s="339"/>
      <c r="BU90" s="339"/>
      <c r="BV90" s="339"/>
      <c r="BW90" s="339"/>
      <c r="BX90" s="339"/>
      <c r="BY90" s="339"/>
      <c r="BZ90" s="339"/>
      <c r="CA90" s="339"/>
      <c r="CB90" s="339"/>
      <c r="CC90" s="339"/>
      <c r="CD90" s="339"/>
      <c r="CE90" s="339"/>
      <c r="CF90" s="339"/>
      <c r="CG90" s="339"/>
      <c r="CH90" s="339"/>
      <c r="CI90" s="339"/>
      <c r="CJ90" s="339"/>
      <c r="CK90" s="339"/>
      <c r="CL90" s="339"/>
      <c r="CM90" s="339"/>
      <c r="CN90" s="339"/>
      <c r="CO90" s="339"/>
      <c r="CP90" s="339"/>
      <c r="CQ90" s="339"/>
      <c r="CR90" s="339"/>
      <c r="CS90" s="339"/>
      <c r="CT90" s="339"/>
      <c r="CU90" s="339"/>
      <c r="CV90" s="339"/>
      <c r="CW90" s="339"/>
      <c r="CX90" s="339"/>
      <c r="CY90" s="339"/>
      <c r="CZ90" s="339"/>
      <c r="DA90" s="339"/>
      <c r="DB90" s="339"/>
      <c r="DC90" s="339"/>
      <c r="DD90" s="339"/>
      <c r="DE90" s="339"/>
      <c r="DF90" s="339"/>
      <c r="DG90" s="339"/>
      <c r="DH90" s="339"/>
      <c r="DI90" s="339"/>
      <c r="DJ90" s="339"/>
      <c r="DK90" s="339"/>
      <c r="DL90" s="339"/>
      <c r="DM90" s="339"/>
      <c r="DN90" s="339"/>
      <c r="DO90" s="339"/>
      <c r="DP90" s="339"/>
      <c r="DQ90" s="339"/>
      <c r="DR90" s="339"/>
      <c r="DS90" s="339"/>
      <c r="DT90" s="339"/>
      <c r="DU90" s="339"/>
      <c r="DV90" s="339"/>
      <c r="DW90" s="339"/>
      <c r="DX90" s="339"/>
      <c r="DY90" s="339"/>
      <c r="DZ90" s="339"/>
      <c r="EA90" s="339"/>
      <c r="EB90" s="339"/>
      <c r="EC90" s="339"/>
      <c r="ED90" s="339"/>
      <c r="EE90" s="339"/>
      <c r="EF90" s="339"/>
      <c r="EG90" s="339"/>
      <c r="EH90" s="339"/>
      <c r="EI90" s="339"/>
      <c r="EJ90" s="339"/>
      <c r="EK90" s="339"/>
      <c r="EL90" s="339"/>
      <c r="EM90" s="339"/>
      <c r="EN90" s="339"/>
      <c r="EO90" s="339"/>
      <c r="EP90" s="339"/>
      <c r="EQ90" s="339"/>
      <c r="ER90" s="339"/>
      <c r="ES90" s="339"/>
      <c r="ET90" s="339"/>
      <c r="EU90" s="339"/>
      <c r="EV90" s="339"/>
      <c r="EW90" s="339"/>
      <c r="EX90" s="339"/>
      <c r="EY90" s="339"/>
      <c r="EZ90" s="339"/>
      <c r="FA90" s="339"/>
      <c r="FB90" s="339"/>
      <c r="FC90" s="339"/>
      <c r="FD90" s="339"/>
      <c r="FE90" s="339"/>
      <c r="FF90" s="339"/>
      <c r="FG90" s="339"/>
      <c r="FH90" s="339"/>
      <c r="FI90" s="339"/>
      <c r="FJ90" s="339"/>
      <c r="FK90" s="339"/>
      <c r="FL90" s="339"/>
      <c r="FM90" s="339"/>
      <c r="FN90" s="339"/>
      <c r="FO90" s="339"/>
      <c r="FP90" s="339"/>
      <c r="FQ90" s="339"/>
      <c r="FR90" s="339"/>
      <c r="FS90" s="339"/>
      <c r="FT90" s="339"/>
      <c r="FU90" s="339"/>
      <c r="FV90" s="339"/>
      <c r="FW90" s="339"/>
      <c r="FX90" s="339"/>
      <c r="FY90" s="339"/>
      <c r="FZ90" s="339"/>
      <c r="GA90" s="339"/>
      <c r="GB90" s="339"/>
      <c r="GC90" s="339"/>
      <c r="GD90" s="339"/>
      <c r="GE90" s="339"/>
      <c r="GF90" s="339"/>
      <c r="GG90" s="339"/>
      <c r="GH90" s="339"/>
      <c r="GI90" s="339"/>
      <c r="GJ90" s="339"/>
      <c r="GK90" s="339"/>
      <c r="GL90" s="339"/>
      <c r="GM90" s="343"/>
    </row>
    <row r="91" spans="1:196" s="386" customFormat="1" ht="12" customHeight="1">
      <c r="A91" s="328"/>
      <c r="B91" s="474"/>
      <c r="C91" s="345"/>
      <c r="D91" s="288"/>
      <c r="E91" s="318"/>
      <c r="F91" s="336" t="s">
        <v>284</v>
      </c>
      <c r="G91" s="464"/>
      <c r="H91" s="484"/>
      <c r="I91" s="485"/>
      <c r="J91" s="344" t="s">
        <v>234</v>
      </c>
      <c r="K91" s="338"/>
      <c r="L91" s="338"/>
      <c r="M91" s="338"/>
      <c r="N91" s="338"/>
      <c r="O91" s="338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  <c r="AG91" s="339"/>
      <c r="AH91" s="339"/>
      <c r="AI91" s="339"/>
      <c r="AJ91" s="339"/>
      <c r="AK91" s="339"/>
      <c r="AL91" s="339"/>
      <c r="AM91" s="339"/>
      <c r="AN91" s="339"/>
      <c r="AO91" s="339"/>
      <c r="AP91" s="339"/>
      <c r="AQ91" s="339"/>
      <c r="AR91" s="339"/>
      <c r="AS91" s="339"/>
      <c r="AT91" s="339"/>
      <c r="AU91" s="339"/>
      <c r="AV91" s="339"/>
      <c r="AW91" s="339"/>
      <c r="AX91" s="339"/>
      <c r="AY91" s="339"/>
      <c r="AZ91" s="339"/>
      <c r="BA91" s="339"/>
      <c r="BB91" s="339"/>
      <c r="BC91" s="339"/>
      <c r="BD91" s="339"/>
      <c r="BE91" s="339"/>
      <c r="BF91" s="339"/>
      <c r="BG91" s="339"/>
      <c r="BH91" s="339"/>
      <c r="BI91" s="339"/>
      <c r="BJ91" s="339"/>
      <c r="BK91" s="339"/>
      <c r="BL91" s="339"/>
      <c r="BM91" s="339"/>
      <c r="BN91" s="339"/>
      <c r="BO91" s="339"/>
      <c r="BP91" s="339"/>
      <c r="BQ91" s="339"/>
      <c r="BR91" s="339"/>
      <c r="BS91" s="339"/>
      <c r="BT91" s="339"/>
      <c r="BU91" s="339"/>
      <c r="BV91" s="339"/>
      <c r="BW91" s="339"/>
      <c r="BX91" s="339"/>
      <c r="BY91" s="339"/>
      <c r="BZ91" s="339"/>
      <c r="CA91" s="339"/>
      <c r="CB91" s="339"/>
      <c r="CC91" s="339"/>
      <c r="CD91" s="339"/>
      <c r="CE91" s="339"/>
      <c r="CF91" s="339"/>
      <c r="CG91" s="339"/>
      <c r="CH91" s="339"/>
      <c r="CI91" s="339"/>
      <c r="CJ91" s="339"/>
      <c r="CK91" s="339"/>
      <c r="CL91" s="339"/>
      <c r="CM91" s="339"/>
      <c r="CN91" s="339"/>
      <c r="CO91" s="339"/>
      <c r="CP91" s="339"/>
      <c r="CQ91" s="339"/>
      <c r="CR91" s="339"/>
      <c r="CS91" s="339"/>
      <c r="CT91" s="339"/>
      <c r="CU91" s="339"/>
      <c r="CV91" s="339"/>
      <c r="CW91" s="339"/>
      <c r="CX91" s="339"/>
      <c r="CY91" s="339"/>
      <c r="CZ91" s="339"/>
      <c r="DA91" s="339"/>
      <c r="DB91" s="339"/>
      <c r="DC91" s="339"/>
      <c r="DD91" s="339"/>
      <c r="DE91" s="339"/>
      <c r="DF91" s="339"/>
      <c r="DG91" s="339"/>
      <c r="DH91" s="339"/>
      <c r="DI91" s="339"/>
      <c r="DJ91" s="339"/>
      <c r="DK91" s="339"/>
      <c r="DL91" s="339"/>
      <c r="DM91" s="339"/>
      <c r="DN91" s="339"/>
      <c r="DO91" s="339"/>
      <c r="DP91" s="339"/>
      <c r="DQ91" s="339"/>
      <c r="DR91" s="339"/>
      <c r="DS91" s="339"/>
      <c r="DT91" s="339"/>
      <c r="DU91" s="339"/>
      <c r="DV91" s="339"/>
      <c r="DW91" s="339"/>
      <c r="DX91" s="339"/>
      <c r="DY91" s="339"/>
      <c r="DZ91" s="339"/>
      <c r="EA91" s="339"/>
      <c r="EB91" s="339"/>
      <c r="EC91" s="339"/>
      <c r="ED91" s="339"/>
      <c r="EE91" s="339"/>
      <c r="EF91" s="339"/>
      <c r="EG91" s="339"/>
      <c r="EH91" s="339"/>
      <c r="EI91" s="339"/>
      <c r="EJ91" s="339"/>
      <c r="EK91" s="339"/>
      <c r="EL91" s="339"/>
      <c r="EM91" s="339"/>
      <c r="EN91" s="339"/>
      <c r="EO91" s="339"/>
      <c r="EP91" s="339"/>
      <c r="EQ91" s="339"/>
      <c r="ER91" s="339"/>
      <c r="ES91" s="339"/>
      <c r="ET91" s="339"/>
      <c r="EU91" s="339"/>
      <c r="EV91" s="339"/>
      <c r="EW91" s="339"/>
      <c r="EX91" s="339"/>
      <c r="EY91" s="339"/>
      <c r="EZ91" s="339"/>
      <c r="FA91" s="339"/>
      <c r="FB91" s="339"/>
      <c r="FC91" s="339"/>
      <c r="FD91" s="339"/>
      <c r="FE91" s="339"/>
      <c r="FF91" s="339"/>
      <c r="FG91" s="339"/>
      <c r="FH91" s="339"/>
      <c r="FI91" s="339"/>
      <c r="FJ91" s="339"/>
      <c r="FK91" s="339"/>
      <c r="FL91" s="339"/>
      <c r="FM91" s="339"/>
      <c r="FN91" s="339"/>
      <c r="FO91" s="339"/>
      <c r="FP91" s="339"/>
      <c r="FQ91" s="339"/>
      <c r="FR91" s="339"/>
      <c r="FS91" s="339"/>
      <c r="FT91" s="339"/>
      <c r="FU91" s="339"/>
      <c r="FV91" s="339"/>
      <c r="FW91" s="339"/>
      <c r="FX91" s="339"/>
      <c r="FY91" s="339"/>
      <c r="FZ91" s="339"/>
      <c r="GA91" s="339"/>
      <c r="GB91" s="339"/>
      <c r="GC91" s="339"/>
      <c r="GD91" s="339"/>
      <c r="GE91" s="339"/>
      <c r="GF91" s="339"/>
      <c r="GG91" s="339"/>
      <c r="GH91" s="339"/>
      <c r="GI91" s="339"/>
      <c r="GJ91" s="339"/>
      <c r="GK91" s="339"/>
      <c r="GL91" s="339"/>
      <c r="GM91" s="343"/>
    </row>
    <row r="92" spans="1:196" ht="0.75" customHeight="1">
      <c r="A92" s="9"/>
      <c r="B92" s="49"/>
      <c r="C92" s="9"/>
      <c r="D92" s="85"/>
      <c r="E92" s="95"/>
      <c r="F92" s="99"/>
      <c r="G92" s="100" t="s">
        <v>285</v>
      </c>
      <c r="H92" s="100"/>
      <c r="I92" s="100"/>
      <c r="J92" s="100"/>
      <c r="K92" s="100"/>
      <c r="L92" s="100"/>
      <c r="M92" s="100"/>
      <c r="N92" s="100"/>
      <c r="O92" s="100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  <c r="BM92" s="99"/>
      <c r="BN92" s="99"/>
      <c r="BO92" s="99"/>
      <c r="BP92" s="99"/>
      <c r="BQ92" s="99"/>
      <c r="BR92" s="99"/>
      <c r="BS92" s="99"/>
      <c r="BT92" s="99"/>
      <c r="BU92" s="99"/>
      <c r="BV92" s="99"/>
      <c r="BW92" s="99"/>
      <c r="BX92" s="99"/>
      <c r="BY92" s="99"/>
      <c r="BZ92" s="99"/>
      <c r="CA92" s="99"/>
      <c r="CB92" s="99"/>
      <c r="CC92" s="99"/>
      <c r="CD92" s="99"/>
      <c r="CE92" s="99"/>
      <c r="CF92" s="99"/>
      <c r="CG92" s="99"/>
      <c r="CH92" s="99"/>
      <c r="CI92" s="99"/>
      <c r="CJ92" s="99"/>
      <c r="CK92" s="99"/>
      <c r="CL92" s="99"/>
      <c r="CM92" s="99"/>
      <c r="CN92" s="99"/>
      <c r="CO92" s="99"/>
      <c r="CP92" s="99"/>
      <c r="CQ92" s="99"/>
      <c r="CR92" s="99"/>
      <c r="CS92" s="99"/>
      <c r="CT92" s="99"/>
      <c r="CU92" s="99"/>
      <c r="CV92" s="99"/>
      <c r="CW92" s="99"/>
      <c r="CX92" s="99"/>
      <c r="CY92" s="99"/>
      <c r="CZ92" s="99"/>
      <c r="DA92" s="99"/>
      <c r="DB92" s="99"/>
      <c r="DC92" s="99"/>
      <c r="DD92" s="99"/>
      <c r="DE92" s="99"/>
      <c r="DF92" s="99"/>
      <c r="DG92" s="99"/>
      <c r="DH92" s="99"/>
      <c r="DI92" s="99"/>
      <c r="DJ92" s="99"/>
      <c r="DK92" s="99"/>
      <c r="DL92" s="99"/>
      <c r="DM92" s="99"/>
      <c r="DN92" s="99"/>
      <c r="DO92" s="99"/>
      <c r="DP92" s="99"/>
      <c r="DQ92" s="99"/>
      <c r="DR92" s="99"/>
      <c r="DS92" s="99"/>
      <c r="DT92" s="99"/>
      <c r="DU92" s="99"/>
      <c r="DV92" s="99"/>
      <c r="DW92" s="99"/>
      <c r="DX92" s="99"/>
      <c r="DY92" s="99"/>
      <c r="DZ92" s="99"/>
      <c r="EA92" s="99"/>
      <c r="EB92" s="99"/>
      <c r="EC92" s="99"/>
      <c r="ED92" s="99"/>
      <c r="EE92" s="99"/>
      <c r="EF92" s="99"/>
      <c r="EG92" s="99"/>
      <c r="EH92" s="99"/>
      <c r="EI92" s="99"/>
      <c r="EJ92" s="99"/>
      <c r="EK92" s="99"/>
      <c r="EL92" s="99"/>
      <c r="EM92" s="99"/>
      <c r="EN92" s="99"/>
      <c r="EO92" s="99"/>
      <c r="EP92" s="99"/>
      <c r="EQ92" s="99"/>
      <c r="ER92" s="99"/>
      <c r="ES92" s="99"/>
      <c r="ET92" s="99"/>
      <c r="EU92" s="99"/>
      <c r="EV92" s="99"/>
      <c r="EW92" s="99"/>
      <c r="EX92" s="99"/>
      <c r="EY92" s="99"/>
      <c r="EZ92" s="99"/>
      <c r="FA92" s="99"/>
      <c r="FB92" s="99"/>
      <c r="FC92" s="99"/>
      <c r="FD92" s="99"/>
      <c r="FE92" s="99"/>
      <c r="FF92" s="99"/>
      <c r="FG92" s="99"/>
      <c r="FH92" s="99"/>
      <c r="FI92" s="99"/>
      <c r="FJ92" s="99"/>
      <c r="FK92" s="99"/>
      <c r="FL92" s="99"/>
      <c r="FM92" s="99"/>
      <c r="FN92" s="99"/>
      <c r="FO92" s="99"/>
      <c r="FP92" s="99"/>
      <c r="FQ92" s="99"/>
      <c r="FR92" s="99"/>
      <c r="FS92" s="99"/>
      <c r="FT92" s="99"/>
      <c r="FU92" s="99"/>
      <c r="FV92" s="99"/>
      <c r="FW92" s="99"/>
      <c r="FX92" s="99"/>
      <c r="FY92" s="99"/>
      <c r="FZ92" s="99"/>
      <c r="GA92" s="99"/>
      <c r="GB92" s="99"/>
      <c r="GC92" s="99"/>
      <c r="GD92" s="99"/>
      <c r="GE92" s="99"/>
      <c r="GF92" s="99"/>
      <c r="GG92" s="99"/>
      <c r="GH92" s="99"/>
      <c r="GI92" s="99"/>
      <c r="GJ92" s="99"/>
      <c r="GK92" s="99"/>
      <c r="GL92" s="99"/>
      <c r="GM92" s="99"/>
      <c r="GN92" s="38"/>
    </row>
    <row r="93" spans="1:196" ht="12" customHeight="1">
      <c r="A93" s="9"/>
      <c r="B93" s="49"/>
      <c r="C93" s="9"/>
      <c r="D93" s="85"/>
      <c r="E93" s="94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T93" s="56"/>
      <c r="CU93" s="56"/>
      <c r="CV93" s="56"/>
      <c r="CW93" s="56"/>
      <c r="CX93" s="56"/>
      <c r="CY93" s="56"/>
      <c r="CZ93" s="56"/>
      <c r="DA93" s="56"/>
      <c r="DB93" s="56"/>
      <c r="DC93" s="56"/>
      <c r="DD93" s="56"/>
      <c r="DE93" s="56"/>
      <c r="DF93" s="56"/>
      <c r="DG93" s="56"/>
      <c r="DH93" s="56"/>
      <c r="DI93" s="56"/>
      <c r="DJ93" s="56"/>
      <c r="DK93" s="56"/>
      <c r="DL93" s="56"/>
      <c r="DM93" s="56"/>
      <c r="DN93" s="56"/>
      <c r="DO93" s="56"/>
      <c r="DP93" s="56"/>
      <c r="DQ93" s="56"/>
      <c r="DR93" s="56"/>
      <c r="DS93" s="56"/>
      <c r="DT93" s="56"/>
      <c r="DU93" s="56"/>
      <c r="DV93" s="56"/>
      <c r="DW93" s="56"/>
      <c r="DX93" s="56"/>
      <c r="DY93" s="56"/>
      <c r="DZ93" s="56"/>
      <c r="EA93" s="56"/>
      <c r="EB93" s="56"/>
      <c r="EC93" s="56"/>
      <c r="ED93" s="56"/>
      <c r="EE93" s="56"/>
      <c r="EF93" s="56"/>
      <c r="EG93" s="56"/>
      <c r="EH93" s="56"/>
      <c r="EI93" s="56"/>
      <c r="EJ93" s="56"/>
      <c r="EK93" s="56"/>
      <c r="EL93" s="56"/>
      <c r="EM93" s="56"/>
      <c r="EN93" s="56"/>
      <c r="EO93" s="56"/>
      <c r="EP93" s="56"/>
      <c r="EQ93" s="56"/>
      <c r="ER93" s="56"/>
      <c r="ES93" s="56"/>
      <c r="ET93" s="56"/>
      <c r="EU93" s="56"/>
      <c r="EV93" s="56"/>
      <c r="EW93" s="56"/>
      <c r="EX93" s="56"/>
      <c r="EY93" s="56"/>
      <c r="EZ93" s="56"/>
      <c r="FA93" s="56"/>
      <c r="FB93" s="56"/>
      <c r="FC93" s="56"/>
      <c r="FD93" s="56"/>
      <c r="FE93" s="56"/>
      <c r="FF93" s="56"/>
      <c r="FG93" s="56"/>
      <c r="FH93" s="56"/>
      <c r="FI93" s="56"/>
      <c r="FJ93" s="56"/>
      <c r="FK93" s="56"/>
      <c r="FL93" s="56"/>
      <c r="FM93" s="56"/>
      <c r="FN93" s="56"/>
      <c r="FO93" s="56"/>
      <c r="FP93" s="56"/>
      <c r="FQ93" s="56"/>
      <c r="FR93" s="56"/>
      <c r="FS93" s="56"/>
      <c r="FT93" s="56"/>
      <c r="FU93" s="56"/>
      <c r="FV93" s="56"/>
      <c r="FW93" s="56"/>
      <c r="FX93" s="56"/>
      <c r="FY93" s="56"/>
      <c r="FZ93" s="56"/>
      <c r="GA93" s="56"/>
      <c r="GB93" s="56"/>
      <c r="GC93" s="56"/>
      <c r="GD93" s="56"/>
      <c r="GE93" s="56"/>
      <c r="GF93" s="56"/>
      <c r="GG93" s="56"/>
      <c r="GH93" s="56"/>
      <c r="GI93" s="56"/>
      <c r="GJ93" s="56"/>
      <c r="GK93" s="56"/>
      <c r="GL93" s="56"/>
      <c r="GM93" s="56"/>
      <c r="GN93" s="9"/>
    </row>
  </sheetData>
  <sheetProtection formatColumns="0" formatRows="0" insertRows="0" deleteColumns="0" deleteRows="0" sort="0" autoFilter="0"/>
  <mergeCells count="168">
    <mergeCell ref="H77:H81"/>
    <mergeCell ref="I77:I78"/>
    <mergeCell ref="I79:J79"/>
    <mergeCell ref="I80:I81"/>
    <mergeCell ref="H82:H86"/>
    <mergeCell ref="G65:J65"/>
    <mergeCell ref="G66:J66"/>
    <mergeCell ref="G67:I68"/>
    <mergeCell ref="G69:H71"/>
    <mergeCell ref="I69:I70"/>
    <mergeCell ref="I71:J71"/>
    <mergeCell ref="B56:B91"/>
    <mergeCell ref="G56:J56"/>
    <mergeCell ref="G58:I59"/>
    <mergeCell ref="G60:I61"/>
    <mergeCell ref="G62:I63"/>
    <mergeCell ref="G64:J64"/>
    <mergeCell ref="I82:I83"/>
    <mergeCell ref="I84:J84"/>
    <mergeCell ref="I85:I86"/>
    <mergeCell ref="G87:G91"/>
    <mergeCell ref="H87:I88"/>
    <mergeCell ref="H89:J89"/>
    <mergeCell ref="H90:I91"/>
    <mergeCell ref="G72:G86"/>
    <mergeCell ref="H72:H76"/>
    <mergeCell ref="I72:I73"/>
    <mergeCell ref="I74:J74"/>
    <mergeCell ref="I75:I76"/>
    <mergeCell ref="GB52:GE52"/>
    <mergeCell ref="EN52:EQ52"/>
    <mergeCell ref="ER52:EU52"/>
    <mergeCell ref="EV52:EY52"/>
    <mergeCell ref="EZ52:FC52"/>
    <mergeCell ref="FD52:FG52"/>
    <mergeCell ref="FH52:FK52"/>
    <mergeCell ref="DP52:DS52"/>
    <mergeCell ref="DT52:DW52"/>
    <mergeCell ref="DX52:EA52"/>
    <mergeCell ref="EB52:EE52"/>
    <mergeCell ref="EF52:EI52"/>
    <mergeCell ref="EJ52:EM52"/>
    <mergeCell ref="CR52:CU52"/>
    <mergeCell ref="CV52:CY52"/>
    <mergeCell ref="CZ52:DC52"/>
    <mergeCell ref="DD52:DG52"/>
    <mergeCell ref="DH52:DK52"/>
    <mergeCell ref="DL52:DO52"/>
    <mergeCell ref="BT52:BW52"/>
    <mergeCell ref="BX52:CA52"/>
    <mergeCell ref="CB52:CE52"/>
    <mergeCell ref="CF52:CI52"/>
    <mergeCell ref="CJ52:CM52"/>
    <mergeCell ref="CN52:CQ52"/>
    <mergeCell ref="AV52:AY52"/>
    <mergeCell ref="AZ52:BC52"/>
    <mergeCell ref="BD52:BG52"/>
    <mergeCell ref="BH52:BK52"/>
    <mergeCell ref="BL52:BO52"/>
    <mergeCell ref="BP52:BS52"/>
    <mergeCell ref="X52:AA52"/>
    <mergeCell ref="AB52:AE52"/>
    <mergeCell ref="AF52:AI52"/>
    <mergeCell ref="AJ52:AM52"/>
    <mergeCell ref="AN52:AQ52"/>
    <mergeCell ref="AR52:AU52"/>
    <mergeCell ref="FH51:FK51"/>
    <mergeCell ref="FL51:FO51"/>
    <mergeCell ref="FP51:FS51"/>
    <mergeCell ref="FT51:FW51"/>
    <mergeCell ref="FX51:GA51"/>
    <mergeCell ref="GB51:GE51"/>
    <mergeCell ref="EJ51:EM51"/>
    <mergeCell ref="EN51:EQ51"/>
    <mergeCell ref="ER51:EU51"/>
    <mergeCell ref="EV51:EY51"/>
    <mergeCell ref="EZ51:FC51"/>
    <mergeCell ref="FD51:FG51"/>
    <mergeCell ref="DL51:DO51"/>
    <mergeCell ref="DP51:DS51"/>
    <mergeCell ref="DT51:DW51"/>
    <mergeCell ref="DX51:EA51"/>
    <mergeCell ref="EB51:EE51"/>
    <mergeCell ref="EF51:EI51"/>
    <mergeCell ref="CN51:CQ51"/>
    <mergeCell ref="CR51:CU51"/>
    <mergeCell ref="CV51:CY51"/>
    <mergeCell ref="CZ51:DC51"/>
    <mergeCell ref="DD51:DG51"/>
    <mergeCell ref="DH51:DK51"/>
    <mergeCell ref="BP51:BS51"/>
    <mergeCell ref="BT51:BW51"/>
    <mergeCell ref="BX51:CA51"/>
    <mergeCell ref="CB51:CE51"/>
    <mergeCell ref="CF51:CI51"/>
    <mergeCell ref="CJ51:CM51"/>
    <mergeCell ref="AR51:AU51"/>
    <mergeCell ref="AV51:AY51"/>
    <mergeCell ref="AZ51:BC51"/>
    <mergeCell ref="BD51:BG51"/>
    <mergeCell ref="BH51:BK51"/>
    <mergeCell ref="BL51:BO51"/>
    <mergeCell ref="GI50:GI52"/>
    <mergeCell ref="GJ50:GJ52"/>
    <mergeCell ref="GK50:GK52"/>
    <mergeCell ref="P51:S51"/>
    <mergeCell ref="T51:W51"/>
    <mergeCell ref="X51:AA51"/>
    <mergeCell ref="AB51:AE51"/>
    <mergeCell ref="AF51:AI51"/>
    <mergeCell ref="AJ51:AM51"/>
    <mergeCell ref="AN51:AQ51"/>
    <mergeCell ref="FL50:FO50"/>
    <mergeCell ref="FP50:FS50"/>
    <mergeCell ref="FT50:FW50"/>
    <mergeCell ref="FX50:GA50"/>
    <mergeCell ref="GB50:GE50"/>
    <mergeCell ref="GH50:GH52"/>
    <mergeCell ref="FL52:FO52"/>
    <mergeCell ref="FP52:FS52"/>
    <mergeCell ref="FT52:FW52"/>
    <mergeCell ref="FX52:GA52"/>
    <mergeCell ref="EN50:EQ50"/>
    <mergeCell ref="ER50:EU50"/>
    <mergeCell ref="EV50:EY50"/>
    <mergeCell ref="EZ50:FC50"/>
    <mergeCell ref="FD50:FG50"/>
    <mergeCell ref="FH50:FK50"/>
    <mergeCell ref="DP50:DS50"/>
    <mergeCell ref="DT50:DW50"/>
    <mergeCell ref="DX50:EA50"/>
    <mergeCell ref="EB50:EE50"/>
    <mergeCell ref="EF50:EI50"/>
    <mergeCell ref="EJ50:EM50"/>
    <mergeCell ref="CR50:CU50"/>
    <mergeCell ref="CV50:CY50"/>
    <mergeCell ref="CZ50:DC50"/>
    <mergeCell ref="DD50:DG50"/>
    <mergeCell ref="DH50:DK50"/>
    <mergeCell ref="DL50:DO50"/>
    <mergeCell ref="BT50:BW50"/>
    <mergeCell ref="BX50:CA50"/>
    <mergeCell ref="CB50:CE50"/>
    <mergeCell ref="CF50:CI50"/>
    <mergeCell ref="CJ50:CM50"/>
    <mergeCell ref="CN50:CQ50"/>
    <mergeCell ref="AV50:AY50"/>
    <mergeCell ref="AZ50:BC50"/>
    <mergeCell ref="BD50:BG50"/>
    <mergeCell ref="BH50:BK50"/>
    <mergeCell ref="BL50:BO50"/>
    <mergeCell ref="BP50:BS50"/>
    <mergeCell ref="F50:F53"/>
    <mergeCell ref="G50:I53"/>
    <mergeCell ref="X50:AA50"/>
    <mergeCell ref="AB50:AE50"/>
    <mergeCell ref="AF50:AI50"/>
    <mergeCell ref="AJ50:AM50"/>
    <mergeCell ref="AN50:AQ50"/>
    <mergeCell ref="AR50:AU50"/>
    <mergeCell ref="K50:K53"/>
    <mergeCell ref="L50:L53"/>
    <mergeCell ref="M50:M53"/>
    <mergeCell ref="N50:N53"/>
    <mergeCell ref="P50:S50"/>
    <mergeCell ref="T50:W50"/>
    <mergeCell ref="P52:S52"/>
    <mergeCell ref="T52:W52"/>
  </mergeCell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J18"/>
  <sheetViews>
    <sheetView showGridLines="0" topLeftCell="E7" zoomScale="90" workbookViewId="0"/>
  </sheetViews>
  <sheetFormatPr defaultRowHeight="10.5" customHeight="1"/>
  <cols>
    <col min="1" max="4" width="9.140625" style="350" hidden="1"/>
    <col min="5" max="5" width="3.5703125" style="350" customWidth="1"/>
    <col min="6" max="6" width="6.7109375" style="350" customWidth="1"/>
    <col min="7" max="10" width="9.140625" style="350" hidden="1"/>
    <col min="11" max="11" width="13.7109375" style="350" customWidth="1"/>
    <col min="12" max="12" width="14.85546875" style="350" customWidth="1"/>
    <col min="13" max="13" width="11.7109375" style="350" customWidth="1"/>
    <col min="14" max="23" width="9.140625" style="350" hidden="1"/>
    <col min="24" max="24" width="3.7109375" style="350" customWidth="1"/>
    <col min="25" max="25" width="4.7109375" style="350" customWidth="1"/>
    <col min="26" max="26" width="12.7109375" style="350" customWidth="1"/>
    <col min="27" max="27" width="13.7109375" style="350" customWidth="1"/>
    <col min="28" max="28" width="22.7109375" style="350" customWidth="1"/>
    <col min="29" max="29" width="35.7109375" style="350" customWidth="1"/>
    <col min="30" max="30" width="17.7109375" style="350" customWidth="1"/>
    <col min="31" max="31" width="13.5703125" style="350" customWidth="1"/>
    <col min="32" max="32" width="11.7109375" style="350" customWidth="1"/>
    <col min="33" max="33" width="16.7109375" style="350" customWidth="1"/>
    <col min="34" max="34" width="18.7109375" style="350" customWidth="1"/>
    <col min="35" max="35" width="9.140625" style="350" hidden="1"/>
    <col min="36" max="36" width="17.7109375" style="350" customWidth="1"/>
    <col min="37" max="37" width="13.5703125" style="350" customWidth="1"/>
    <col min="38" max="38" width="11.7109375" style="350" customWidth="1"/>
    <col min="39" max="39" width="16.7109375" style="350" customWidth="1"/>
    <col min="40" max="40" width="18.7109375" style="350" customWidth="1"/>
    <col min="41" max="42" width="9.140625" style="350" hidden="1"/>
    <col min="43" max="43" width="16.5703125" style="350" customWidth="1"/>
    <col min="44" max="44" width="16.7109375" style="350" customWidth="1"/>
    <col min="45" max="45" width="24.7109375" style="350" customWidth="1"/>
    <col min="46" max="46" width="16.5703125" style="350" customWidth="1"/>
    <col min="47" max="47" width="16.7109375" style="350" customWidth="1"/>
    <col min="48" max="48" width="24.7109375" style="350" customWidth="1"/>
    <col min="49" max="49" width="32.5703125" style="350" customWidth="1"/>
    <col min="50" max="50" width="24.7109375" style="350" customWidth="1"/>
    <col min="51" max="52" width="16.5703125" style="350" customWidth="1"/>
    <col min="53" max="53" width="9.140625" style="350" hidden="1"/>
    <col min="54" max="54" width="24.7109375" style="350" customWidth="1"/>
    <col min="55" max="55" width="9.140625" style="350" hidden="1"/>
    <col min="56" max="56" width="26.5703125" style="350" customWidth="1"/>
    <col min="57" max="57" width="9.140625" style="350" hidden="1"/>
    <col min="58" max="58" width="21.7109375" style="350" customWidth="1"/>
    <col min="59" max="59" width="9.140625" style="350" hidden="1"/>
    <col min="60" max="60" width="18.7109375" style="350" customWidth="1"/>
    <col min="61" max="63" width="9.140625" style="350" hidden="1"/>
    <col min="64" max="64" width="15.7109375" style="350" customWidth="1"/>
    <col min="65" max="65" width="9.140625" style="350" hidden="1"/>
    <col min="66" max="66" width="15.7109375" style="350" customWidth="1"/>
    <col min="67" max="73" width="9.140625" style="350" hidden="1"/>
    <col min="74" max="74" width="12.7109375" style="350" customWidth="1"/>
    <col min="75" max="78" width="9.140625" style="350" hidden="1"/>
    <col min="79" max="79" width="17.85546875" style="350" customWidth="1"/>
    <col min="80" max="80" width="9.140625" style="350" hidden="1"/>
    <col min="81" max="89" width="12.7109375" style="350" customWidth="1"/>
    <col min="90" max="94" width="9.140625" style="350" hidden="1"/>
    <col min="95" max="95" width="8.7109375" style="350" customWidth="1"/>
    <col min="96" max="96" width="9.140625" style="350" hidden="1"/>
    <col min="97" max="97" width="27.7109375" style="350" customWidth="1"/>
    <col min="98" max="98" width="22.7109375" style="350" customWidth="1"/>
    <col min="99" max="99" width="9.140625" style="350" hidden="1"/>
    <col min="100" max="103" width="12.7109375" style="350" customWidth="1"/>
    <col min="104" max="104" width="13.7109375" style="350" customWidth="1"/>
    <col min="105" max="106" width="19.7109375" style="350" customWidth="1"/>
    <col min="107" max="107" width="12.7109375" style="350" customWidth="1"/>
    <col min="108" max="108" width="9.140625" style="350" hidden="1"/>
    <col min="109" max="111" width="15.85546875" style="350" customWidth="1"/>
    <col min="112" max="112" width="9.140625" style="350" hidden="1"/>
    <col min="113" max="113" width="21.7109375" style="350" customWidth="1"/>
    <col min="114" max="114" width="17.7109375" style="350" customWidth="1"/>
    <col min="115" max="116" width="14.7109375" style="350" customWidth="1"/>
    <col min="117" max="117" width="22.7109375" style="350" customWidth="1"/>
    <col min="118" max="138" width="9.140625" style="350" hidden="1"/>
    <col min="139" max="139" width="25.7109375" style="350" customWidth="1"/>
    <col min="140" max="140" width="2.5703125" style="350" customWidth="1"/>
  </cols>
  <sheetData>
    <row r="1" spans="1:140" ht="11.25" hidden="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</row>
    <row r="2" spans="1:140" ht="11.25" hidden="1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</row>
    <row r="3" spans="1:140" ht="11.25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</row>
    <row r="4" spans="1:140" ht="11.25" hidden="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</row>
    <row r="5" spans="1:140" ht="11.25" hidden="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</row>
    <row r="6" spans="1:140" ht="11.25" hidden="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</row>
    <row r="7" spans="1:140" ht="3" customHeight="1">
      <c r="A7" s="9"/>
      <c r="B7" s="9"/>
      <c r="C7" s="9"/>
      <c r="D7" s="9"/>
      <c r="E7" s="9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</row>
    <row r="8" spans="1:140" ht="18" customHeight="1">
      <c r="A8" s="9"/>
      <c r="B8" s="9"/>
      <c r="C8" s="9"/>
      <c r="D8" s="9"/>
      <c r="E8" s="9"/>
      <c r="F8" s="104" t="str">
        <f>"Информация о поставках топлива по итогам "&amp;CURRENT_PERIOD_GENETIVE&amp;" "&amp;PERIOD&amp;" года"</f>
        <v>Информация о поставках топлива по итогам 12 месяцев 2022 года</v>
      </c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102"/>
      <c r="CQ8" s="492" t="s">
        <v>286</v>
      </c>
      <c r="CR8" s="493"/>
      <c r="CS8" s="493"/>
      <c r="CT8" s="493"/>
      <c r="CU8" s="493"/>
      <c r="CV8" s="493"/>
      <c r="CW8" s="493"/>
      <c r="CX8" s="493"/>
      <c r="CY8" s="493"/>
      <c r="CZ8" s="493"/>
      <c r="DA8" s="493"/>
      <c r="DB8" s="493"/>
      <c r="DC8" s="493"/>
      <c r="DD8" s="103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</row>
    <row r="9" spans="1:140" ht="3.75" customHeight="1">
      <c r="A9" s="9"/>
      <c r="B9" s="9"/>
      <c r="C9" s="9"/>
      <c r="D9" s="9"/>
      <c r="E9" s="9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106"/>
      <c r="CR9" s="71"/>
      <c r="CS9" s="106"/>
      <c r="CT9" s="106"/>
      <c r="CU9" s="71"/>
      <c r="CV9" s="106"/>
      <c r="CW9" s="106"/>
      <c r="CX9" s="106"/>
      <c r="CY9" s="106"/>
      <c r="CZ9" s="106"/>
      <c r="DA9" s="106"/>
      <c r="DB9" s="106"/>
      <c r="DC9" s="106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</row>
    <row r="10" spans="1:140" ht="11.25" hidden="1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</row>
    <row r="11" spans="1:140" ht="11.25" hidden="1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</row>
    <row r="12" spans="1:140" ht="11.25" hidden="1" customHeight="1">
      <c r="A12" s="9"/>
      <c r="B12" s="9"/>
      <c r="C12" s="9"/>
      <c r="D12" s="9"/>
      <c r="E12" s="9"/>
      <c r="F12" s="101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2"/>
      <c r="CL12" s="101"/>
      <c r="CM12" s="101"/>
      <c r="CN12" s="101"/>
      <c r="CO12" s="101"/>
      <c r="CP12" s="101"/>
      <c r="CQ12" s="102"/>
      <c r="CR12" s="101"/>
      <c r="CS12" s="102"/>
      <c r="CT12" s="102"/>
      <c r="CU12" s="101"/>
      <c r="CV12" s="102"/>
      <c r="CW12" s="102"/>
      <c r="CX12" s="102"/>
      <c r="CY12" s="102"/>
      <c r="CZ12" s="102"/>
      <c r="DA12" s="102"/>
      <c r="DB12" s="102"/>
      <c r="DC12" s="102"/>
      <c r="DD12" s="101"/>
      <c r="DE12" s="101"/>
      <c r="DF12" s="101"/>
      <c r="DG12" s="101"/>
      <c r="DH12" s="101"/>
      <c r="DI12" s="101"/>
      <c r="DJ12" s="101"/>
      <c r="DK12" s="101"/>
      <c r="DL12" s="101"/>
      <c r="DM12" s="102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9"/>
    </row>
    <row r="13" spans="1:140" ht="57" customHeight="1">
      <c r="A13" s="9"/>
      <c r="B13" s="9"/>
      <c r="C13" s="9"/>
      <c r="D13" s="9"/>
      <c r="E13" s="102"/>
      <c r="F13" s="491" t="s">
        <v>58</v>
      </c>
      <c r="G13" s="491" t="s">
        <v>21</v>
      </c>
      <c r="H13" s="491" t="s">
        <v>23</v>
      </c>
      <c r="I13" s="491" t="s">
        <v>19</v>
      </c>
      <c r="J13" s="491"/>
      <c r="K13" s="491" t="s">
        <v>59</v>
      </c>
      <c r="L13" s="491" t="s">
        <v>60</v>
      </c>
      <c r="M13" s="443" t="s">
        <v>61</v>
      </c>
      <c r="N13" s="491"/>
      <c r="O13" s="491"/>
      <c r="P13" s="491"/>
      <c r="Q13" s="491"/>
      <c r="R13" s="491"/>
      <c r="S13" s="491"/>
      <c r="T13" s="491" t="s">
        <v>287</v>
      </c>
      <c r="U13" s="491"/>
      <c r="V13" s="491"/>
      <c r="W13" s="491"/>
      <c r="X13" s="491" t="s">
        <v>58</v>
      </c>
      <c r="Y13" s="491"/>
      <c r="Z13" s="491" t="s">
        <v>167</v>
      </c>
      <c r="AA13" s="491" t="s">
        <v>191</v>
      </c>
      <c r="AB13" s="491" t="s">
        <v>223</v>
      </c>
      <c r="AC13" s="491" t="s">
        <v>288</v>
      </c>
      <c r="AD13" s="491" t="s">
        <v>289</v>
      </c>
      <c r="AE13" s="491"/>
      <c r="AF13" s="491"/>
      <c r="AG13" s="491"/>
      <c r="AH13" s="491"/>
      <c r="AI13" s="494"/>
      <c r="AJ13" s="491" t="s">
        <v>290</v>
      </c>
      <c r="AK13" s="491"/>
      <c r="AL13" s="491"/>
      <c r="AM13" s="491"/>
      <c r="AN13" s="491"/>
      <c r="AO13" s="494"/>
      <c r="AP13" s="495"/>
      <c r="AQ13" s="491" t="s">
        <v>291</v>
      </c>
      <c r="AR13" s="491"/>
      <c r="AS13" s="491"/>
      <c r="AT13" s="491" t="s">
        <v>292</v>
      </c>
      <c r="AU13" s="491"/>
      <c r="AV13" s="491"/>
      <c r="AW13" s="491" t="s">
        <v>293</v>
      </c>
      <c r="AX13" s="491" t="s">
        <v>294</v>
      </c>
      <c r="AY13" s="491" t="s">
        <v>295</v>
      </c>
      <c r="AZ13" s="491" t="s">
        <v>296</v>
      </c>
      <c r="BA13" s="491"/>
      <c r="BB13" s="124" t="s">
        <v>297</v>
      </c>
      <c r="BC13" s="491"/>
      <c r="BD13" s="491" t="s">
        <v>298</v>
      </c>
      <c r="BE13" s="491"/>
      <c r="BF13" s="491" t="s">
        <v>299</v>
      </c>
      <c r="BG13" s="491"/>
      <c r="BH13" s="491" t="s">
        <v>300</v>
      </c>
      <c r="BI13" s="491"/>
      <c r="BJ13" s="491"/>
      <c r="BK13" s="491"/>
      <c r="BL13" s="491" t="s">
        <v>301</v>
      </c>
      <c r="BM13" s="491"/>
      <c r="BN13" s="491" t="s">
        <v>302</v>
      </c>
      <c r="BO13" s="491"/>
      <c r="BP13" s="491"/>
      <c r="BQ13" s="491"/>
      <c r="BR13" s="491"/>
      <c r="BS13" s="491"/>
      <c r="BT13" s="491"/>
      <c r="BU13" s="491"/>
      <c r="BV13" s="491" t="s">
        <v>303</v>
      </c>
      <c r="BW13" s="491"/>
      <c r="BX13" s="494"/>
      <c r="BY13" s="491"/>
      <c r="BZ13" s="491"/>
      <c r="CA13" s="491" t="s">
        <v>304</v>
      </c>
      <c r="CB13" s="491"/>
      <c r="CC13" s="443" t="s">
        <v>305</v>
      </c>
      <c r="CD13" s="443"/>
      <c r="CE13" s="443" t="s">
        <v>306</v>
      </c>
      <c r="CF13" s="443"/>
      <c r="CG13" s="443" t="s">
        <v>307</v>
      </c>
      <c r="CH13" s="443"/>
      <c r="CI13" s="443" t="s">
        <v>308</v>
      </c>
      <c r="CJ13" s="443" t="s">
        <v>309</v>
      </c>
      <c r="CK13" s="443"/>
      <c r="CL13" s="491"/>
      <c r="CM13" s="491"/>
      <c r="CN13" s="491"/>
      <c r="CO13" s="491"/>
      <c r="CP13" s="491"/>
      <c r="CQ13" s="443" t="s">
        <v>310</v>
      </c>
      <c r="CR13" s="491"/>
      <c r="CS13" s="443" t="s">
        <v>311</v>
      </c>
      <c r="CT13" s="443" t="s">
        <v>312</v>
      </c>
      <c r="CU13" s="491"/>
      <c r="CV13" s="123" t="s">
        <v>313</v>
      </c>
      <c r="CW13" s="123" t="s">
        <v>314</v>
      </c>
      <c r="CX13" s="123" t="s">
        <v>315</v>
      </c>
      <c r="CY13" s="123" t="s">
        <v>316</v>
      </c>
      <c r="CZ13" s="123" t="s">
        <v>317</v>
      </c>
      <c r="DA13" s="123" t="s">
        <v>318</v>
      </c>
      <c r="DB13" s="123" t="s">
        <v>319</v>
      </c>
      <c r="DC13" s="123" t="s">
        <v>320</v>
      </c>
      <c r="DD13" s="491"/>
      <c r="DE13" s="491" t="s">
        <v>321</v>
      </c>
      <c r="DF13" s="491"/>
      <c r="DG13" s="491"/>
      <c r="DH13" s="491"/>
      <c r="DI13" s="124" t="str">
        <f>"Запасы топлива прошлых периодов (до "&amp;PERIOD&amp;" года), созданных до 31.12."&amp;PERIOD-1&amp;" включительно (ед.изм.)"</f>
        <v>Запасы топлива прошлых периодов (до 2022 года), созданных до 31.12.2021 включительно (ед.изм.)</v>
      </c>
      <c r="DJ13" s="124" t="str">
        <f>"Запасы топлива, созданные в течение "&amp;PERIOD&amp;" года (ед.изм.)"</f>
        <v>Запасы топлива, созданные в течение 2022 года (ед.изм.)</v>
      </c>
      <c r="DK13" s="443" t="str">
        <f>"Использование в течение "&amp;PERIOD&amp;" года запасов топлива, в том числе прошлых периодов (до "&amp;PERIOD&amp;" года), создаваемых (созданных) до 31.12."&amp;PERIOD&amp;" включительно (ед.изм.)"</f>
        <v>Использование в течение 2022 года запасов топлива, в том числе прошлых периодов (до 2022 года), создаваемых (созданных) до 31.12.2022 включительно (ед.изм.)</v>
      </c>
      <c r="DL13" s="443"/>
      <c r="DM13" s="443"/>
      <c r="DN13" s="491"/>
      <c r="DO13" s="495" t="s">
        <v>322</v>
      </c>
      <c r="DP13" s="491"/>
      <c r="DQ13" s="491" t="s">
        <v>138</v>
      </c>
      <c r="DR13" s="491"/>
      <c r="DS13" s="491"/>
      <c r="DT13" s="491"/>
      <c r="DU13" s="491" t="s">
        <v>133</v>
      </c>
      <c r="DV13" s="491"/>
      <c r="DW13" s="491"/>
      <c r="DX13" s="491"/>
      <c r="DY13" s="491" t="s">
        <v>146</v>
      </c>
      <c r="DZ13" s="491"/>
      <c r="EA13" s="491"/>
      <c r="EB13" s="491"/>
      <c r="EC13" s="491"/>
      <c r="ED13" s="491"/>
      <c r="EE13" s="491"/>
      <c r="EF13" s="125"/>
      <c r="EG13" s="125"/>
      <c r="EH13" s="125"/>
      <c r="EI13" s="491" t="s">
        <v>323</v>
      </c>
      <c r="EJ13" s="101"/>
    </row>
    <row r="14" spans="1:140" ht="24" customHeight="1">
      <c r="A14" s="9"/>
      <c r="B14" s="9"/>
      <c r="C14" s="9"/>
      <c r="D14" s="9"/>
      <c r="E14" s="102"/>
      <c r="F14" s="491"/>
      <c r="G14" s="491"/>
      <c r="H14" s="491"/>
      <c r="I14" s="491"/>
      <c r="J14" s="491"/>
      <c r="K14" s="491"/>
      <c r="L14" s="491"/>
      <c r="M14" s="443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124" t="s">
        <v>324</v>
      </c>
      <c r="AE14" s="124" t="s">
        <v>21</v>
      </c>
      <c r="AF14" s="124" t="s">
        <v>23</v>
      </c>
      <c r="AG14" s="124" t="s">
        <v>25</v>
      </c>
      <c r="AH14" s="124" t="s">
        <v>325</v>
      </c>
      <c r="AI14" s="494"/>
      <c r="AJ14" s="124" t="s">
        <v>324</v>
      </c>
      <c r="AK14" s="124" t="s">
        <v>21</v>
      </c>
      <c r="AL14" s="124" t="s">
        <v>23</v>
      </c>
      <c r="AM14" s="124" t="s">
        <v>25</v>
      </c>
      <c r="AN14" s="124" t="s">
        <v>325</v>
      </c>
      <c r="AO14" s="494"/>
      <c r="AP14" s="495"/>
      <c r="AQ14" s="124" t="s">
        <v>326</v>
      </c>
      <c r="AR14" s="124" t="s">
        <v>327</v>
      </c>
      <c r="AS14" s="124" t="s">
        <v>328</v>
      </c>
      <c r="AT14" s="124" t="s">
        <v>326</v>
      </c>
      <c r="AU14" s="124" t="s">
        <v>327</v>
      </c>
      <c r="AV14" s="124" t="s">
        <v>328</v>
      </c>
      <c r="AW14" s="491"/>
      <c r="AX14" s="491"/>
      <c r="AY14" s="491"/>
      <c r="AZ14" s="491"/>
      <c r="BA14" s="491"/>
      <c r="BB14" s="124" t="s">
        <v>328</v>
      </c>
      <c r="BC14" s="491"/>
      <c r="BD14" s="491"/>
      <c r="BE14" s="491"/>
      <c r="BF14" s="491"/>
      <c r="BG14" s="491"/>
      <c r="BH14" s="491"/>
      <c r="BI14" s="491"/>
      <c r="BJ14" s="491"/>
      <c r="BK14" s="491"/>
      <c r="BL14" s="491"/>
      <c r="BM14" s="491"/>
      <c r="BN14" s="491"/>
      <c r="BO14" s="491"/>
      <c r="BP14" s="491"/>
      <c r="BQ14" s="491"/>
      <c r="BR14" s="491"/>
      <c r="BS14" s="491"/>
      <c r="BT14" s="491"/>
      <c r="BU14" s="491"/>
      <c r="BV14" s="491"/>
      <c r="BW14" s="491"/>
      <c r="BX14" s="494"/>
      <c r="BY14" s="491"/>
      <c r="BZ14" s="491"/>
      <c r="CA14" s="491"/>
      <c r="CB14" s="491"/>
      <c r="CC14" s="123" t="s">
        <v>232</v>
      </c>
      <c r="CD14" s="123" t="s">
        <v>234</v>
      </c>
      <c r="CE14" s="123" t="s">
        <v>232</v>
      </c>
      <c r="CF14" s="123" t="s">
        <v>234</v>
      </c>
      <c r="CG14" s="123" t="s">
        <v>232</v>
      </c>
      <c r="CH14" s="123" t="s">
        <v>234</v>
      </c>
      <c r="CI14" s="443"/>
      <c r="CJ14" s="123" t="s">
        <v>232</v>
      </c>
      <c r="CK14" s="123" t="s">
        <v>234</v>
      </c>
      <c r="CL14" s="491"/>
      <c r="CM14" s="491"/>
      <c r="CN14" s="491"/>
      <c r="CO14" s="491"/>
      <c r="CP14" s="491"/>
      <c r="CQ14" s="443"/>
      <c r="CR14" s="491"/>
      <c r="CS14" s="443"/>
      <c r="CT14" s="443"/>
      <c r="CU14" s="491"/>
      <c r="CV14" s="123" t="s">
        <v>232</v>
      </c>
      <c r="CW14" s="123" t="s">
        <v>329</v>
      </c>
      <c r="CX14" s="123" t="s">
        <v>330</v>
      </c>
      <c r="CY14" s="123" t="s">
        <v>331</v>
      </c>
      <c r="CZ14" s="123" t="s">
        <v>332</v>
      </c>
      <c r="DA14" s="123" t="s">
        <v>333</v>
      </c>
      <c r="DB14" s="123" t="s">
        <v>334</v>
      </c>
      <c r="DC14" s="123" t="s">
        <v>335</v>
      </c>
      <c r="DD14" s="491"/>
      <c r="DE14" s="263" t="s">
        <v>192</v>
      </c>
      <c r="DF14" s="263" t="s">
        <v>336</v>
      </c>
      <c r="DG14" s="263" t="s">
        <v>337</v>
      </c>
      <c r="DH14" s="491"/>
      <c r="DI14" s="123" t="s">
        <v>338</v>
      </c>
      <c r="DJ14" s="123" t="s">
        <v>338</v>
      </c>
      <c r="DK14" s="123" t="s">
        <v>338</v>
      </c>
      <c r="DL14" s="123" t="s">
        <v>339</v>
      </c>
      <c r="DM14" s="123" t="s">
        <v>340</v>
      </c>
      <c r="DN14" s="491"/>
      <c r="DO14" s="495"/>
      <c r="DP14" s="491"/>
      <c r="DQ14" s="124" t="s">
        <v>341</v>
      </c>
      <c r="DR14" s="124" t="s">
        <v>342</v>
      </c>
      <c r="DS14" s="124" t="s">
        <v>343</v>
      </c>
      <c r="DT14" s="124" t="s">
        <v>344</v>
      </c>
      <c r="DU14" s="124" t="s">
        <v>341</v>
      </c>
      <c r="DV14" s="124" t="s">
        <v>342</v>
      </c>
      <c r="DW14" s="124" t="s">
        <v>343</v>
      </c>
      <c r="DX14" s="124" t="s">
        <v>344</v>
      </c>
      <c r="DY14" s="124" t="s">
        <v>341</v>
      </c>
      <c r="DZ14" s="124" t="s">
        <v>342</v>
      </c>
      <c r="EA14" s="124" t="s">
        <v>343</v>
      </c>
      <c r="EB14" s="124" t="s">
        <v>344</v>
      </c>
      <c r="EC14" s="491"/>
      <c r="ED14" s="491"/>
      <c r="EE14" s="491"/>
      <c r="EF14" s="125"/>
      <c r="EG14" s="125"/>
      <c r="EH14" s="125"/>
      <c r="EI14" s="491"/>
      <c r="EJ14" s="101"/>
    </row>
    <row r="15" spans="1:140" ht="12" customHeight="1">
      <c r="A15" s="9"/>
      <c r="B15" s="9"/>
      <c r="C15" s="9"/>
      <c r="D15" s="9"/>
      <c r="E15" s="9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/>
      <c r="DL15" s="64"/>
      <c r="DM15" s="64"/>
      <c r="DN15" s="64"/>
      <c r="DO15" s="64"/>
      <c r="DP15" s="64"/>
      <c r="DQ15" s="64"/>
      <c r="DR15" s="64"/>
      <c r="DS15" s="64"/>
      <c r="DT15" s="64"/>
      <c r="DU15" s="64"/>
      <c r="DV15" s="64"/>
      <c r="DW15" s="64"/>
      <c r="DX15" s="64"/>
      <c r="DY15" s="64"/>
      <c r="DZ15" s="64"/>
      <c r="EA15" s="64"/>
      <c r="EB15" s="64"/>
      <c r="EC15" s="64"/>
      <c r="ED15" s="64"/>
      <c r="EE15" s="64"/>
      <c r="EF15" s="64"/>
      <c r="EG15" s="64"/>
      <c r="EH15" s="64"/>
      <c r="EI15" s="64"/>
      <c r="EJ15" s="9"/>
    </row>
    <row r="16" spans="1:140" ht="0.75" customHeight="1">
      <c r="A16" s="9"/>
      <c r="B16" s="9"/>
      <c r="C16" s="9"/>
      <c r="D16" s="9"/>
      <c r="E16" s="109"/>
      <c r="F16" s="96">
        <v>0</v>
      </c>
      <c r="G16" s="110"/>
      <c r="H16" s="110"/>
      <c r="I16" s="110"/>
      <c r="J16" s="110"/>
      <c r="K16" s="111"/>
      <c r="L16" s="111"/>
      <c r="M16" s="111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0"/>
      <c r="AJ16" s="112"/>
      <c r="AK16" s="112"/>
      <c r="AL16" s="112"/>
      <c r="AM16" s="112"/>
      <c r="AN16" s="112"/>
      <c r="AO16" s="110"/>
      <c r="AP16" s="110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0"/>
      <c r="BB16" s="112"/>
      <c r="BC16" s="110"/>
      <c r="BD16" s="112"/>
      <c r="BE16" s="110"/>
      <c r="BF16" s="112"/>
      <c r="BG16" s="110"/>
      <c r="BH16" s="112"/>
      <c r="BI16" s="110"/>
      <c r="BJ16" s="110"/>
      <c r="BK16" s="110"/>
      <c r="BL16" s="112"/>
      <c r="BM16" s="110"/>
      <c r="BN16" s="112"/>
      <c r="BO16" s="110"/>
      <c r="BP16" s="110"/>
      <c r="BQ16" s="110"/>
      <c r="BR16" s="110"/>
      <c r="BS16" s="110"/>
      <c r="BT16" s="110"/>
      <c r="BU16" s="110"/>
      <c r="BV16" s="112"/>
      <c r="BW16" s="110"/>
      <c r="BX16" s="110"/>
      <c r="BY16" s="110"/>
      <c r="BZ16" s="110"/>
      <c r="CA16" s="112"/>
      <c r="CB16" s="110"/>
      <c r="CC16" s="112"/>
      <c r="CD16" s="112"/>
      <c r="CE16" s="112"/>
      <c r="CF16" s="112"/>
      <c r="CG16" s="112"/>
      <c r="CH16" s="112"/>
      <c r="CI16" s="112"/>
      <c r="CJ16" s="112"/>
      <c r="CK16" s="112"/>
      <c r="CL16" s="110"/>
      <c r="CM16" s="110"/>
      <c r="CN16" s="110"/>
      <c r="CO16" s="110"/>
      <c r="CP16" s="110"/>
      <c r="CQ16" s="112"/>
      <c r="CR16" s="110"/>
      <c r="CS16" s="112"/>
      <c r="CT16" s="112"/>
      <c r="CU16" s="110"/>
      <c r="CV16" s="112"/>
      <c r="CW16" s="112"/>
      <c r="CX16" s="112"/>
      <c r="CY16" s="112"/>
      <c r="CZ16" s="112"/>
      <c r="DA16" s="112"/>
      <c r="DB16" s="112"/>
      <c r="DC16" s="112"/>
      <c r="DD16" s="110"/>
      <c r="DE16" s="112"/>
      <c r="DF16" s="112"/>
      <c r="DG16" s="112"/>
      <c r="DH16" s="110"/>
      <c r="DI16" s="112"/>
      <c r="DJ16" s="112"/>
      <c r="DK16" s="112"/>
      <c r="DL16" s="112"/>
      <c r="DM16" s="112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2"/>
      <c r="EJ16" s="108"/>
    </row>
    <row r="17" spans="1:140" ht="12" customHeight="1">
      <c r="A17" s="9"/>
      <c r="B17" s="9"/>
      <c r="C17" s="9"/>
      <c r="D17" s="9"/>
      <c r="E17" s="101"/>
      <c r="F17" s="113"/>
      <c r="G17" s="114"/>
      <c r="H17" s="114"/>
      <c r="I17" s="114"/>
      <c r="J17" s="114"/>
      <c r="K17" s="78" t="s">
        <v>285</v>
      </c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  <c r="CR17" s="114"/>
      <c r="CS17" s="114"/>
      <c r="CT17" s="114"/>
      <c r="CU17" s="114"/>
      <c r="CV17" s="114"/>
      <c r="CW17" s="114"/>
      <c r="CX17" s="114"/>
      <c r="CY17" s="114"/>
      <c r="CZ17" s="114"/>
      <c r="DA17" s="114"/>
      <c r="DB17" s="114"/>
      <c r="DC17" s="114"/>
      <c r="DD17" s="114"/>
      <c r="DE17" s="114"/>
      <c r="DF17" s="114"/>
      <c r="DG17" s="114"/>
      <c r="DH17" s="114"/>
      <c r="DI17" s="114"/>
      <c r="DJ17" s="114"/>
      <c r="DK17" s="114"/>
      <c r="DL17" s="114"/>
      <c r="DM17" s="114"/>
      <c r="DN17" s="114"/>
      <c r="DO17" s="114"/>
      <c r="DP17" s="114"/>
      <c r="DQ17" s="114"/>
      <c r="DR17" s="114"/>
      <c r="DS17" s="114"/>
      <c r="DT17" s="114"/>
      <c r="DU17" s="114"/>
      <c r="DV17" s="114"/>
      <c r="DW17" s="114"/>
      <c r="DX17" s="114"/>
      <c r="DY17" s="114"/>
      <c r="DZ17" s="114"/>
      <c r="EA17" s="114"/>
      <c r="EB17" s="114"/>
      <c r="EC17" s="114"/>
      <c r="ED17" s="114"/>
      <c r="EE17" s="114"/>
      <c r="EF17" s="114"/>
      <c r="EG17" s="114"/>
      <c r="EH17" s="114"/>
      <c r="EI17" s="114"/>
      <c r="EJ17" s="108"/>
    </row>
    <row r="18" spans="1:140" ht="12" customHeight="1">
      <c r="A18" s="9"/>
      <c r="B18" s="9"/>
      <c r="C18" s="9"/>
      <c r="D18" s="9"/>
      <c r="E18" s="9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  <c r="EA18" s="72"/>
      <c r="EB18" s="72"/>
      <c r="EC18" s="72"/>
      <c r="ED18" s="72"/>
      <c r="EE18" s="72"/>
      <c r="EF18" s="72"/>
      <c r="EG18" s="72"/>
      <c r="EH18" s="72"/>
      <c r="EI18" s="72"/>
      <c r="EJ18" s="9"/>
    </row>
  </sheetData>
  <sheetProtection formatColumns="0" formatRows="0" insertRows="0" deleteColumns="0" deleteRows="0" sort="0" autoFilter="0"/>
  <mergeCells count="91">
    <mergeCell ref="DY13:EB13"/>
    <mergeCell ref="EC13:EC14"/>
    <mergeCell ref="ED13:ED14"/>
    <mergeCell ref="EE13:EE14"/>
    <mergeCell ref="EI13:EI14"/>
    <mergeCell ref="DU13:DX13"/>
    <mergeCell ref="CU13:CU14"/>
    <mergeCell ref="DD13:DD14"/>
    <mergeCell ref="DH13:DH14"/>
    <mergeCell ref="DK13:DM13"/>
    <mergeCell ref="DN13:DN14"/>
    <mergeCell ref="DO13:DO14"/>
    <mergeCell ref="DP13:DP14"/>
    <mergeCell ref="DQ13:DT13"/>
    <mergeCell ref="DE13:DG13"/>
    <mergeCell ref="CT13:CT14"/>
    <mergeCell ref="CG13:CH13"/>
    <mergeCell ref="CI13:CI14"/>
    <mergeCell ref="CJ13:CK13"/>
    <mergeCell ref="CL13:CL14"/>
    <mergeCell ref="CM13:CM14"/>
    <mergeCell ref="CN13:CN14"/>
    <mergeCell ref="CO13:CO14"/>
    <mergeCell ref="CP13:CP14"/>
    <mergeCell ref="CQ13:CQ14"/>
    <mergeCell ref="CR13:CR14"/>
    <mergeCell ref="CS13:CS14"/>
    <mergeCell ref="CE13:CF13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D13"/>
    <mergeCell ref="BR13:BR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F13:BF14"/>
    <mergeCell ref="AP13:AP14"/>
    <mergeCell ref="AQ13:AS13"/>
    <mergeCell ref="AT13:AV13"/>
    <mergeCell ref="AW13:AW14"/>
    <mergeCell ref="AX13:AX14"/>
    <mergeCell ref="AY13:AY14"/>
    <mergeCell ref="AZ13:AZ14"/>
    <mergeCell ref="BA13:BA14"/>
    <mergeCell ref="BC13:BC14"/>
    <mergeCell ref="BD13:BD14"/>
    <mergeCell ref="BE13:BE14"/>
    <mergeCell ref="AO13:AO14"/>
    <mergeCell ref="U13:U14"/>
    <mergeCell ref="V13:V14"/>
    <mergeCell ref="W13:W14"/>
    <mergeCell ref="X13:Y14"/>
    <mergeCell ref="Z13:Z14"/>
    <mergeCell ref="AA13:AA14"/>
    <mergeCell ref="AB13:AB14"/>
    <mergeCell ref="AC13:AC14"/>
    <mergeCell ref="AD13:AH13"/>
    <mergeCell ref="AI13:AI14"/>
    <mergeCell ref="AJ13:AN13"/>
    <mergeCell ref="T13:T14"/>
    <mergeCell ref="CQ8:DC8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P1075"/>
  <sheetViews>
    <sheetView showGridLines="0" zoomScale="90" workbookViewId="0"/>
  </sheetViews>
  <sheetFormatPr defaultRowHeight="10.5" customHeight="1"/>
  <cols>
    <col min="1" max="1" width="42.7109375" style="350" customWidth="1"/>
    <col min="2" max="2" width="6.7109375" style="350" customWidth="1"/>
    <col min="3" max="3" width="40.7109375" style="350" customWidth="1"/>
    <col min="4" max="4" width="3.7109375" style="350" customWidth="1"/>
    <col min="5" max="5" width="55.7109375" style="350" customWidth="1"/>
    <col min="6" max="6" width="3.7109375" style="350" customWidth="1"/>
    <col min="7" max="7" width="9.5703125" style="350" customWidth="1"/>
    <col min="8" max="8" width="3.7109375" style="350" customWidth="1"/>
    <col min="9" max="9" width="40.7109375" style="350" customWidth="1"/>
    <col min="10" max="10" width="4.7109375" style="350" customWidth="1"/>
    <col min="11" max="11" width="70.7109375" style="350" customWidth="1"/>
    <col min="12" max="12" width="4.7109375" style="350" customWidth="1"/>
    <col min="13" max="13" width="19.7109375" style="350" customWidth="1"/>
    <col min="14" max="14" width="4.7109375" style="350" customWidth="1"/>
    <col min="15" max="15" width="45.7109375" style="350" customWidth="1"/>
    <col min="16" max="16" width="23.85546875" style="350" customWidth="1"/>
  </cols>
  <sheetData>
    <row r="1" spans="1:16" ht="10.5" customHeight="1">
      <c r="A1" s="270" t="s">
        <v>345</v>
      </c>
      <c r="B1" s="271" t="s">
        <v>346</v>
      </c>
      <c r="C1" s="270" t="s">
        <v>345</v>
      </c>
      <c r="D1" s="272"/>
      <c r="E1" s="273" t="s">
        <v>347</v>
      </c>
      <c r="F1" s="272"/>
      <c r="G1" s="115" t="s">
        <v>348</v>
      </c>
      <c r="H1" s="272"/>
      <c r="I1" s="115" t="s">
        <v>349</v>
      </c>
      <c r="J1" s="272"/>
      <c r="K1" s="115" t="s">
        <v>350</v>
      </c>
      <c r="L1" s="272"/>
      <c r="M1" s="115" t="s">
        <v>55</v>
      </c>
      <c r="N1" s="272"/>
      <c r="O1" s="274" t="s">
        <v>351</v>
      </c>
      <c r="P1" s="115" t="s">
        <v>352</v>
      </c>
    </row>
    <row r="2" spans="1:16" ht="10.5" customHeight="1">
      <c r="A2" s="270" t="s">
        <v>353</v>
      </c>
      <c r="B2" s="271" t="s">
        <v>354</v>
      </c>
      <c r="C2" s="270" t="s">
        <v>353</v>
      </c>
      <c r="D2" s="272"/>
      <c r="E2" s="275" t="s">
        <v>355</v>
      </c>
      <c r="F2" s="272"/>
      <c r="G2" s="276" t="s">
        <v>105</v>
      </c>
      <c r="H2" s="272"/>
      <c r="I2" s="276" t="s">
        <v>176</v>
      </c>
      <c r="J2" s="272"/>
      <c r="K2" s="116">
        <v>2022</v>
      </c>
      <c r="L2" s="272"/>
      <c r="M2" s="116">
        <v>1.2</v>
      </c>
      <c r="N2" s="272"/>
      <c r="O2" s="274" t="s">
        <v>356</v>
      </c>
      <c r="P2" s="115" t="s">
        <v>357</v>
      </c>
    </row>
    <row r="3" spans="1:16" ht="10.5" customHeight="1">
      <c r="A3" s="270" t="s">
        <v>358</v>
      </c>
      <c r="B3" s="271" t="s">
        <v>359</v>
      </c>
      <c r="C3" s="270" t="s">
        <v>358</v>
      </c>
      <c r="D3" s="272"/>
      <c r="E3" s="275" t="s">
        <v>360</v>
      </c>
      <c r="F3" s="272"/>
      <c r="G3" s="276" t="s">
        <v>75</v>
      </c>
      <c r="H3" s="272"/>
      <c r="I3" s="276" t="s">
        <v>175</v>
      </c>
      <c r="J3" s="272"/>
      <c r="K3" s="272"/>
      <c r="L3" s="272"/>
      <c r="M3" s="272"/>
      <c r="N3" s="272"/>
      <c r="O3" s="274" t="s">
        <v>361</v>
      </c>
      <c r="P3" s="115" t="s">
        <v>362</v>
      </c>
    </row>
    <row r="4" spans="1:16" ht="10.5" customHeight="1">
      <c r="A4" s="270" t="s">
        <v>363</v>
      </c>
      <c r="B4" s="271" t="s">
        <v>364</v>
      </c>
      <c r="C4" s="270" t="s">
        <v>363</v>
      </c>
      <c r="D4" s="272"/>
      <c r="E4" s="275" t="s">
        <v>365</v>
      </c>
      <c r="F4" s="272"/>
      <c r="G4" s="272"/>
      <c r="H4" s="272"/>
      <c r="I4" s="276" t="s">
        <v>178</v>
      </c>
      <c r="J4" s="272"/>
      <c r="K4" s="115" t="s">
        <v>366</v>
      </c>
      <c r="L4" s="272"/>
      <c r="M4" s="272"/>
      <c r="N4" s="272"/>
      <c r="O4" s="274" t="s">
        <v>367</v>
      </c>
      <c r="P4" s="115" t="s">
        <v>368</v>
      </c>
    </row>
    <row r="5" spans="1:16" ht="10.5" customHeight="1">
      <c r="A5" s="270" t="s">
        <v>369</v>
      </c>
      <c r="B5" s="271" t="s">
        <v>370</v>
      </c>
      <c r="C5" s="270" t="s">
        <v>369</v>
      </c>
      <c r="D5" s="272"/>
      <c r="E5" s="272"/>
      <c r="F5" s="272"/>
      <c r="G5" s="272"/>
      <c r="H5" s="272"/>
      <c r="I5" s="272"/>
      <c r="J5" s="272"/>
      <c r="K5" s="116" t="s">
        <v>224</v>
      </c>
      <c r="L5" s="272"/>
      <c r="M5" s="272"/>
      <c r="N5" s="272"/>
      <c r="O5" s="274" t="s">
        <v>371</v>
      </c>
      <c r="P5" s="115" t="s">
        <v>372</v>
      </c>
    </row>
    <row r="6" spans="1:16" ht="10.5" customHeight="1">
      <c r="A6" s="270" t="s">
        <v>373</v>
      </c>
      <c r="B6" s="271" t="s">
        <v>374</v>
      </c>
      <c r="C6" s="270" t="s">
        <v>373</v>
      </c>
      <c r="D6" s="272"/>
      <c r="E6" s="115" t="s">
        <v>375</v>
      </c>
      <c r="F6" s="272"/>
      <c r="G6" s="272"/>
      <c r="H6" s="272"/>
      <c r="I6" s="115" t="s">
        <v>376</v>
      </c>
      <c r="J6" s="272"/>
      <c r="K6" s="272"/>
      <c r="L6" s="272"/>
      <c r="M6" s="272"/>
      <c r="N6" s="272"/>
      <c r="O6" s="277"/>
      <c r="P6" s="115" t="s">
        <v>377</v>
      </c>
    </row>
    <row r="7" spans="1:16" ht="10.5" customHeight="1">
      <c r="A7" s="270" t="s">
        <v>378</v>
      </c>
      <c r="B7" s="271" t="s">
        <v>379</v>
      </c>
      <c r="C7" s="270" t="s">
        <v>378</v>
      </c>
      <c r="D7" s="272"/>
      <c r="E7" s="276" t="s">
        <v>91</v>
      </c>
      <c r="F7" s="272"/>
      <c r="G7" s="272"/>
      <c r="H7" s="272"/>
      <c r="I7" s="115" t="s">
        <v>380</v>
      </c>
      <c r="J7" s="272"/>
      <c r="K7" s="115" t="s">
        <v>381</v>
      </c>
      <c r="L7" s="272"/>
      <c r="M7" s="272"/>
      <c r="N7" s="272"/>
      <c r="O7" s="272"/>
      <c r="P7" s="272"/>
    </row>
    <row r="8" spans="1:16" ht="10.5" customHeight="1">
      <c r="A8" s="270" t="s">
        <v>382</v>
      </c>
      <c r="B8" s="271" t="s">
        <v>383</v>
      </c>
      <c r="C8" s="270" t="s">
        <v>382</v>
      </c>
      <c r="D8" s="272"/>
      <c r="E8" s="276" t="s">
        <v>92</v>
      </c>
      <c r="F8" s="272"/>
      <c r="G8" s="272"/>
      <c r="H8" s="272"/>
      <c r="I8" s="115" t="s">
        <v>384</v>
      </c>
      <c r="J8" s="272"/>
      <c r="K8" s="116" t="s">
        <v>224</v>
      </c>
      <c r="L8" s="272"/>
      <c r="M8" s="272"/>
      <c r="N8" s="272"/>
      <c r="O8" s="272"/>
      <c r="P8" s="272"/>
    </row>
    <row r="9" spans="1:16" ht="10.5" customHeight="1">
      <c r="A9" s="270" t="s">
        <v>385</v>
      </c>
      <c r="B9" s="271" t="s">
        <v>386</v>
      </c>
      <c r="C9" s="270" t="s">
        <v>385</v>
      </c>
      <c r="D9" s="272"/>
      <c r="E9" s="276" t="s">
        <v>93</v>
      </c>
      <c r="F9" s="272"/>
      <c r="G9" s="272"/>
      <c r="H9" s="272"/>
      <c r="I9" s="115" t="s">
        <v>387</v>
      </c>
      <c r="J9" s="272"/>
      <c r="K9" s="272"/>
      <c r="L9" s="272"/>
      <c r="M9" s="272"/>
      <c r="N9" s="272"/>
      <c r="O9" s="272"/>
      <c r="P9" s="272"/>
    </row>
    <row r="10" spans="1:16" ht="10.5" customHeight="1">
      <c r="A10" s="270" t="s">
        <v>388</v>
      </c>
      <c r="B10" s="271" t="s">
        <v>389</v>
      </c>
      <c r="C10" s="270" t="s">
        <v>388</v>
      </c>
      <c r="D10" s="272"/>
      <c r="E10" s="272"/>
      <c r="F10" s="272"/>
      <c r="G10" s="272"/>
      <c r="H10" s="272"/>
      <c r="I10" s="276" t="s">
        <v>200</v>
      </c>
      <c r="J10" s="272"/>
      <c r="K10" s="115" t="s">
        <v>390</v>
      </c>
      <c r="L10" s="272"/>
      <c r="M10" s="115" t="s">
        <v>391</v>
      </c>
      <c r="N10" s="272"/>
      <c r="O10" s="272"/>
      <c r="P10" s="272"/>
    </row>
    <row r="11" spans="1:16" ht="10.5" customHeight="1">
      <c r="A11" s="278" t="s">
        <v>392</v>
      </c>
      <c r="B11" s="271" t="s">
        <v>393</v>
      </c>
      <c r="C11" s="279" t="s">
        <v>394</v>
      </c>
      <c r="D11" s="272"/>
      <c r="E11" s="115" t="s">
        <v>395</v>
      </c>
      <c r="F11" s="272"/>
      <c r="G11" s="272"/>
      <c r="H11" s="272"/>
      <c r="I11" s="276" t="s">
        <v>201</v>
      </c>
      <c r="J11" s="272"/>
      <c r="K11" s="116" t="s">
        <v>225</v>
      </c>
      <c r="L11" s="272"/>
      <c r="M11" s="116" t="str">
        <f>"01.01."&amp;PERIOD</f>
        <v>01.01.2022</v>
      </c>
      <c r="N11" s="272"/>
      <c r="O11" s="272"/>
      <c r="P11" s="272"/>
    </row>
    <row r="12" spans="1:16" ht="10.5" customHeight="1">
      <c r="A12" s="278" t="s">
        <v>396</v>
      </c>
      <c r="B12" s="271" t="s">
        <v>397</v>
      </c>
      <c r="C12" s="279"/>
      <c r="D12" s="272"/>
      <c r="E12" s="276" t="s">
        <v>398</v>
      </c>
      <c r="F12" s="272"/>
      <c r="G12" s="272"/>
      <c r="H12" s="272"/>
      <c r="I12" s="276" t="s">
        <v>202</v>
      </c>
      <c r="J12" s="272"/>
      <c r="K12" s="272"/>
      <c r="L12" s="272"/>
      <c r="M12" s="116" t="str">
        <f>"31.12."&amp;PERIOD</f>
        <v>31.12.2022</v>
      </c>
      <c r="N12" s="272"/>
      <c r="O12" s="272"/>
      <c r="P12" s="272"/>
    </row>
    <row r="13" spans="1:16" ht="10.5" customHeight="1">
      <c r="A13" s="278" t="s">
        <v>399</v>
      </c>
      <c r="B13" s="271" t="s">
        <v>400</v>
      </c>
      <c r="C13" s="279" t="s">
        <v>401</v>
      </c>
      <c r="D13" s="272"/>
      <c r="E13" s="276" t="s">
        <v>402</v>
      </c>
      <c r="F13" s="272"/>
      <c r="G13" s="272"/>
      <c r="H13" s="272"/>
      <c r="I13" s="276" t="s">
        <v>203</v>
      </c>
      <c r="J13" s="272"/>
      <c r="K13" s="115" t="s">
        <v>403</v>
      </c>
      <c r="L13" s="272"/>
      <c r="M13" s="272"/>
      <c r="N13" s="272"/>
      <c r="O13" s="272"/>
      <c r="P13" s="272"/>
    </row>
    <row r="14" spans="1:16" ht="10.5" customHeight="1">
      <c r="A14" s="278" t="s">
        <v>404</v>
      </c>
      <c r="B14" s="280" t="s">
        <v>405</v>
      </c>
      <c r="C14" s="281" t="s">
        <v>406</v>
      </c>
      <c r="D14" s="272"/>
      <c r="E14" s="276" t="s">
        <v>407</v>
      </c>
      <c r="F14" s="272"/>
      <c r="G14" s="272"/>
      <c r="H14" s="272"/>
      <c r="I14" s="276" t="s">
        <v>204</v>
      </c>
      <c r="J14" s="272"/>
      <c r="K14" s="276" t="s">
        <v>408</v>
      </c>
      <c r="L14" s="272"/>
      <c r="M14" s="115" t="s">
        <v>88</v>
      </c>
      <c r="N14" s="272"/>
      <c r="O14" s="272"/>
      <c r="P14" s="272"/>
    </row>
    <row r="15" spans="1:16" ht="10.5" customHeight="1">
      <c r="A15" s="270" t="s">
        <v>409</v>
      </c>
      <c r="B15" s="271" t="s">
        <v>410</v>
      </c>
      <c r="C15" s="270" t="s">
        <v>409</v>
      </c>
      <c r="D15" s="272"/>
      <c r="E15" s="276" t="s">
        <v>411</v>
      </c>
      <c r="F15" s="272"/>
      <c r="G15" s="272"/>
      <c r="H15" s="272"/>
      <c r="I15" s="276" t="s">
        <v>205</v>
      </c>
      <c r="J15" s="272"/>
      <c r="K15" s="276" t="s">
        <v>412</v>
      </c>
      <c r="L15" s="272"/>
      <c r="M15" s="116" t="str">
        <f>"01.01."&amp;PERIOD</f>
        <v>01.01.2022</v>
      </c>
      <c r="N15" s="272"/>
      <c r="O15" s="272"/>
      <c r="P15" s="272"/>
    </row>
    <row r="16" spans="1:16" ht="10.5" customHeight="1">
      <c r="A16" s="270" t="s">
        <v>413</v>
      </c>
      <c r="B16" s="271" t="s">
        <v>414</v>
      </c>
      <c r="C16" s="270" t="s">
        <v>413</v>
      </c>
      <c r="D16" s="272"/>
      <c r="E16" s="276" t="s">
        <v>415</v>
      </c>
      <c r="F16" s="272"/>
      <c r="G16" s="272"/>
      <c r="H16" s="272"/>
      <c r="I16" s="276" t="s">
        <v>196</v>
      </c>
      <c r="J16" s="272"/>
      <c r="K16" s="276" t="s">
        <v>416</v>
      </c>
      <c r="L16" s="272"/>
      <c r="M16" s="116" t="str">
        <f>"31.12."&amp;PERIOD</f>
        <v>31.12.2022</v>
      </c>
      <c r="N16" s="272"/>
      <c r="O16" s="272"/>
      <c r="P16" s="272"/>
    </row>
    <row r="17" spans="1:16" ht="10.5" customHeight="1">
      <c r="A17" s="270" t="s">
        <v>417</v>
      </c>
      <c r="B17" s="271" t="s">
        <v>418</v>
      </c>
      <c r="C17" s="270" t="s">
        <v>417</v>
      </c>
      <c r="D17" s="272"/>
      <c r="E17" s="276" t="s">
        <v>419</v>
      </c>
      <c r="F17" s="272"/>
      <c r="G17" s="272"/>
      <c r="H17" s="272"/>
      <c r="I17" s="276" t="s">
        <v>197</v>
      </c>
      <c r="J17" s="272"/>
      <c r="K17" s="276" t="s">
        <v>420</v>
      </c>
      <c r="L17" s="272"/>
      <c r="M17" s="272"/>
      <c r="N17" s="272"/>
      <c r="O17" s="272"/>
      <c r="P17" s="272"/>
    </row>
    <row r="18" spans="1:16" ht="10.5" customHeight="1">
      <c r="A18" s="270" t="s">
        <v>421</v>
      </c>
      <c r="B18" s="271" t="s">
        <v>422</v>
      </c>
      <c r="C18" s="270" t="s">
        <v>421</v>
      </c>
      <c r="D18" s="272"/>
      <c r="E18" s="276" t="s">
        <v>423</v>
      </c>
      <c r="F18" s="272"/>
      <c r="G18" s="272"/>
      <c r="H18" s="272"/>
      <c r="I18" s="276" t="s">
        <v>198</v>
      </c>
      <c r="J18" s="272"/>
      <c r="K18" s="276" t="s">
        <v>424</v>
      </c>
      <c r="L18" s="272"/>
      <c r="M18" s="115" t="s">
        <v>425</v>
      </c>
      <c r="N18" s="272"/>
      <c r="O18" s="272"/>
      <c r="P18" s="272"/>
    </row>
    <row r="19" spans="1:16" ht="10.5" customHeight="1">
      <c r="A19" s="270" t="s">
        <v>426</v>
      </c>
      <c r="B19" s="271" t="s">
        <v>427</v>
      </c>
      <c r="C19" s="279" t="s">
        <v>428</v>
      </c>
      <c r="D19" s="272"/>
      <c r="E19" s="276" t="s">
        <v>429</v>
      </c>
      <c r="F19" s="272"/>
      <c r="G19" s="272"/>
      <c r="H19" s="272"/>
      <c r="I19" s="276" t="s">
        <v>199</v>
      </c>
      <c r="J19" s="272"/>
      <c r="K19" s="276" t="s">
        <v>430</v>
      </c>
      <c r="L19" s="272"/>
      <c r="M19" s="116" t="str">
        <f>"01.01."&amp;PERIOD</f>
        <v>01.01.2022</v>
      </c>
      <c r="N19" s="272"/>
      <c r="O19" s="272"/>
      <c r="P19" s="272"/>
    </row>
    <row r="20" spans="1:16" ht="10.5" customHeight="1">
      <c r="A20" s="270" t="s">
        <v>431</v>
      </c>
      <c r="B20" s="271" t="s">
        <v>432</v>
      </c>
      <c r="C20" s="270" t="s">
        <v>431</v>
      </c>
      <c r="D20" s="272"/>
      <c r="E20" s="276" t="s">
        <v>433</v>
      </c>
      <c r="F20" s="272"/>
      <c r="G20" s="272"/>
      <c r="H20" s="272"/>
      <c r="I20" s="276" t="s">
        <v>434</v>
      </c>
      <c r="J20" s="272"/>
      <c r="K20" s="276" t="s">
        <v>435</v>
      </c>
      <c r="L20" s="272"/>
      <c r="M20" s="116" t="str">
        <f>"31.12."&amp;PERIOD</f>
        <v>31.12.2022</v>
      </c>
      <c r="N20" s="272"/>
      <c r="O20" s="272"/>
      <c r="P20" s="272"/>
    </row>
    <row r="21" spans="1:16" ht="10.5" customHeight="1">
      <c r="A21" s="270" t="s">
        <v>436</v>
      </c>
      <c r="B21" s="271" t="s">
        <v>437</v>
      </c>
      <c r="C21" s="270" t="s">
        <v>436</v>
      </c>
      <c r="D21" s="272"/>
      <c r="E21" s="276" t="s">
        <v>438</v>
      </c>
      <c r="F21" s="272"/>
      <c r="G21" s="272"/>
      <c r="H21" s="272"/>
      <c r="I21" s="276" t="s">
        <v>439</v>
      </c>
      <c r="J21" s="272"/>
      <c r="K21" s="276" t="s">
        <v>440</v>
      </c>
      <c r="L21" s="272"/>
      <c r="M21" s="272"/>
      <c r="N21" s="272"/>
      <c r="O21" s="272"/>
      <c r="P21" s="272"/>
    </row>
    <row r="22" spans="1:16" ht="10.5" customHeight="1">
      <c r="A22" s="270" t="s">
        <v>441</v>
      </c>
      <c r="B22" s="271" t="s">
        <v>442</v>
      </c>
      <c r="C22" s="270" t="s">
        <v>441</v>
      </c>
      <c r="D22" s="272"/>
      <c r="E22" s="276" t="s">
        <v>74</v>
      </c>
      <c r="F22" s="272"/>
      <c r="G22" s="272"/>
      <c r="H22" s="272"/>
      <c r="I22" s="276" t="s">
        <v>443</v>
      </c>
      <c r="J22" s="272"/>
      <c r="K22" s="276" t="s">
        <v>444</v>
      </c>
      <c r="L22" s="272"/>
      <c r="M22" s="272"/>
      <c r="N22" s="272"/>
      <c r="O22" s="272"/>
      <c r="P22" s="272"/>
    </row>
    <row r="23" spans="1:16" ht="10.5" customHeight="1">
      <c r="A23" s="270" t="s">
        <v>445</v>
      </c>
      <c r="B23" s="271" t="s">
        <v>446</v>
      </c>
      <c r="C23" s="279" t="s">
        <v>447</v>
      </c>
      <c r="D23" s="272"/>
      <c r="E23" s="276" t="s">
        <v>448</v>
      </c>
      <c r="F23" s="272"/>
      <c r="G23" s="272"/>
      <c r="H23" s="272"/>
      <c r="I23" s="276" t="s">
        <v>449</v>
      </c>
      <c r="J23" s="272"/>
      <c r="K23" s="276" t="s">
        <v>450</v>
      </c>
      <c r="L23" s="272"/>
      <c r="M23" s="272"/>
      <c r="N23" s="272"/>
      <c r="O23" s="272"/>
      <c r="P23" s="272"/>
    </row>
    <row r="24" spans="1:16" ht="10.5" customHeight="1">
      <c r="A24" s="270" t="s">
        <v>451</v>
      </c>
      <c r="B24" s="271" t="s">
        <v>452</v>
      </c>
      <c r="C24" s="270" t="s">
        <v>451</v>
      </c>
      <c r="D24" s="272"/>
      <c r="E24" s="276" t="s">
        <v>453</v>
      </c>
      <c r="F24" s="272"/>
      <c r="G24" s="272"/>
      <c r="H24" s="272"/>
      <c r="I24" s="276" t="s">
        <v>454</v>
      </c>
      <c r="J24" s="272"/>
      <c r="K24" s="276" t="s">
        <v>455</v>
      </c>
      <c r="L24" s="272"/>
      <c r="M24" s="272"/>
      <c r="N24" s="272"/>
      <c r="O24" s="272"/>
      <c r="P24" s="272"/>
    </row>
    <row r="25" spans="1:16" ht="10.5" customHeight="1">
      <c r="A25" s="270" t="s">
        <v>456</v>
      </c>
      <c r="B25" s="271" t="s">
        <v>457</v>
      </c>
      <c r="C25" s="270" t="s">
        <v>456</v>
      </c>
      <c r="D25" s="272"/>
      <c r="E25" s="272"/>
      <c r="F25" s="272"/>
      <c r="G25" s="272"/>
      <c r="H25" s="272"/>
      <c r="I25" s="276" t="s">
        <v>458</v>
      </c>
      <c r="J25" s="272"/>
      <c r="K25" s="272"/>
      <c r="L25" s="272"/>
      <c r="M25" s="272"/>
      <c r="N25" s="272"/>
      <c r="O25" s="272"/>
      <c r="P25" s="272"/>
    </row>
    <row r="26" spans="1:16" ht="10.5" customHeight="1">
      <c r="A26" s="270" t="s">
        <v>459</v>
      </c>
      <c r="B26" s="271" t="s">
        <v>460</v>
      </c>
      <c r="C26" s="270" t="s">
        <v>459</v>
      </c>
      <c r="D26" s="272"/>
      <c r="E26" s="272"/>
      <c r="F26" s="272"/>
      <c r="G26" s="272"/>
      <c r="H26" s="272"/>
      <c r="I26" s="276" t="s">
        <v>461</v>
      </c>
      <c r="J26" s="272"/>
      <c r="K26" s="272"/>
      <c r="L26" s="272"/>
      <c r="M26" s="272"/>
      <c r="N26" s="272"/>
      <c r="O26" s="272"/>
      <c r="P26" s="272"/>
    </row>
    <row r="27" spans="1:16" ht="10.5" customHeight="1">
      <c r="A27" s="270" t="s">
        <v>462</v>
      </c>
      <c r="B27" s="271" t="s">
        <v>463</v>
      </c>
      <c r="C27" s="270" t="s">
        <v>462</v>
      </c>
      <c r="D27" s="272"/>
      <c r="E27" s="272"/>
      <c r="F27" s="272"/>
      <c r="G27" s="272"/>
      <c r="H27" s="272"/>
      <c r="I27" s="276" t="s">
        <v>464</v>
      </c>
      <c r="J27" s="272"/>
      <c r="K27" s="272"/>
      <c r="L27" s="272"/>
      <c r="M27" s="272"/>
      <c r="N27" s="272"/>
      <c r="O27" s="272"/>
      <c r="P27" s="272"/>
    </row>
    <row r="28" spans="1:16" ht="10.5" customHeight="1">
      <c r="A28" s="270" t="s">
        <v>465</v>
      </c>
      <c r="B28" s="271" t="s">
        <v>466</v>
      </c>
      <c r="C28" s="270" t="s">
        <v>465</v>
      </c>
      <c r="D28" s="272"/>
      <c r="E28" s="272"/>
      <c r="F28" s="272"/>
      <c r="G28" s="272"/>
      <c r="H28" s="272"/>
      <c r="I28" s="276" t="s">
        <v>467</v>
      </c>
      <c r="J28" s="272"/>
      <c r="K28" s="272"/>
      <c r="L28" s="272"/>
      <c r="M28" s="272"/>
      <c r="N28" s="272"/>
      <c r="O28" s="272"/>
      <c r="P28" s="272"/>
    </row>
    <row r="29" spans="1:16" ht="10.5" customHeight="1">
      <c r="A29" s="270" t="s">
        <v>468</v>
      </c>
      <c r="B29" s="271" t="s">
        <v>469</v>
      </c>
      <c r="C29" s="270" t="s">
        <v>468</v>
      </c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</row>
    <row r="30" spans="1:16" ht="10.5" customHeight="1">
      <c r="A30" s="270" t="s">
        <v>470</v>
      </c>
      <c r="B30" s="271" t="s">
        <v>471</v>
      </c>
      <c r="C30" s="270" t="s">
        <v>470</v>
      </c>
      <c r="D30" s="272"/>
      <c r="E30" s="272"/>
      <c r="F30" s="272"/>
      <c r="G30" s="272"/>
      <c r="H30" s="272"/>
      <c r="I30" s="115" t="s">
        <v>472</v>
      </c>
      <c r="J30" s="272"/>
      <c r="K30" s="272"/>
      <c r="L30" s="272"/>
      <c r="M30" s="272"/>
      <c r="N30" s="272"/>
      <c r="O30" s="272"/>
      <c r="P30" s="272"/>
    </row>
    <row r="31" spans="1:16" ht="10.5" customHeight="1">
      <c r="A31" s="270" t="s">
        <v>473</v>
      </c>
      <c r="B31" s="271" t="s">
        <v>474</v>
      </c>
      <c r="C31" s="270" t="s">
        <v>473</v>
      </c>
      <c r="D31" s="272"/>
      <c r="E31" s="272"/>
      <c r="F31" s="272"/>
      <c r="G31" s="272"/>
      <c r="H31" s="272"/>
      <c r="I31" s="276" t="s">
        <v>105</v>
      </c>
      <c r="J31" s="272"/>
      <c r="K31" s="272"/>
      <c r="L31" s="272"/>
      <c r="M31" s="272"/>
      <c r="N31" s="272"/>
      <c r="O31" s="272"/>
      <c r="P31" s="272"/>
    </row>
    <row r="32" spans="1:16" ht="10.5" customHeight="1">
      <c r="A32" s="270" t="s">
        <v>475</v>
      </c>
      <c r="B32" s="271" t="s">
        <v>476</v>
      </c>
      <c r="C32" s="270" t="s">
        <v>475</v>
      </c>
      <c r="D32" s="272"/>
      <c r="E32" s="272"/>
      <c r="F32" s="272"/>
      <c r="G32" s="272"/>
      <c r="H32" s="272"/>
      <c r="I32" s="276" t="s">
        <v>477</v>
      </c>
      <c r="J32" s="272"/>
      <c r="K32" s="272"/>
      <c r="L32" s="272"/>
      <c r="M32" s="272"/>
      <c r="N32" s="272"/>
      <c r="O32" s="272"/>
      <c r="P32" s="272"/>
    </row>
    <row r="33" spans="1:16" ht="10.5" customHeight="1">
      <c r="A33" s="270" t="s">
        <v>478</v>
      </c>
      <c r="B33" s="271" t="s">
        <v>479</v>
      </c>
      <c r="C33" s="270" t="s">
        <v>478</v>
      </c>
      <c r="D33" s="272"/>
      <c r="E33" s="272"/>
      <c r="F33" s="272"/>
      <c r="G33" s="272"/>
      <c r="H33" s="272"/>
      <c r="I33" s="276" t="s">
        <v>480</v>
      </c>
      <c r="J33" s="272"/>
      <c r="K33" s="272"/>
      <c r="L33" s="272"/>
      <c r="M33" s="272"/>
      <c r="N33" s="272"/>
      <c r="O33" s="272"/>
      <c r="P33" s="272"/>
    </row>
    <row r="34" spans="1:16" ht="10.5" customHeight="1">
      <c r="A34" s="270" t="s">
        <v>481</v>
      </c>
      <c r="B34" s="271" t="s">
        <v>482</v>
      </c>
      <c r="C34" s="270" t="s">
        <v>481</v>
      </c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</row>
    <row r="35" spans="1:16" ht="10.5" customHeight="1">
      <c r="A35" s="270" t="s">
        <v>483</v>
      </c>
      <c r="B35" s="271" t="s">
        <v>484</v>
      </c>
      <c r="C35" s="270" t="s">
        <v>483</v>
      </c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</row>
    <row r="36" spans="1:16" ht="10.5" customHeight="1">
      <c r="A36" s="270" t="s">
        <v>485</v>
      </c>
      <c r="B36" s="271" t="s">
        <v>486</v>
      </c>
      <c r="C36" s="270" t="s">
        <v>485</v>
      </c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</row>
    <row r="37" spans="1:16" ht="10.5" customHeight="1">
      <c r="A37" s="270" t="s">
        <v>487</v>
      </c>
      <c r="B37" s="271" t="s">
        <v>488</v>
      </c>
      <c r="C37" s="270" t="s">
        <v>487</v>
      </c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</row>
    <row r="38" spans="1:16" ht="10.5" customHeight="1">
      <c r="A38" s="270" t="s">
        <v>489</v>
      </c>
      <c r="B38" s="271" t="s">
        <v>490</v>
      </c>
      <c r="C38" s="270" t="s">
        <v>489</v>
      </c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</row>
    <row r="39" spans="1:16" ht="10.5" customHeight="1">
      <c r="A39" s="270" t="s">
        <v>491</v>
      </c>
      <c r="B39" s="271" t="s">
        <v>492</v>
      </c>
      <c r="C39" s="270" t="s">
        <v>491</v>
      </c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</row>
    <row r="40" spans="1:16" ht="10.5" customHeight="1">
      <c r="A40" s="270" t="s">
        <v>493</v>
      </c>
      <c r="B40" s="271" t="s">
        <v>494</v>
      </c>
      <c r="C40" s="270" t="s">
        <v>493</v>
      </c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</row>
    <row r="41" spans="1:16" ht="10.5" customHeight="1">
      <c r="A41" s="270" t="s">
        <v>495</v>
      </c>
      <c r="B41" s="271" t="s">
        <v>496</v>
      </c>
      <c r="C41" s="270" t="s">
        <v>495</v>
      </c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</row>
    <row r="42" spans="1:16" ht="10.5" customHeight="1">
      <c r="A42" s="270" t="s">
        <v>497</v>
      </c>
      <c r="B42" s="271" t="s">
        <v>498</v>
      </c>
      <c r="C42" s="270" t="s">
        <v>497</v>
      </c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</row>
    <row r="43" spans="1:16" ht="10.5" customHeight="1">
      <c r="A43" s="270" t="s">
        <v>499</v>
      </c>
      <c r="B43" s="271" t="s">
        <v>500</v>
      </c>
      <c r="C43" s="270" t="s">
        <v>499</v>
      </c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</row>
    <row r="44" spans="1:16" ht="10.5" customHeight="1">
      <c r="A44" s="270" t="s">
        <v>501</v>
      </c>
      <c r="B44" s="271" t="s">
        <v>502</v>
      </c>
      <c r="C44" s="270" t="s">
        <v>501</v>
      </c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</row>
    <row r="45" spans="1:16" ht="10.5" customHeight="1">
      <c r="A45" s="270" t="s">
        <v>503</v>
      </c>
      <c r="B45" s="271" t="s">
        <v>504</v>
      </c>
      <c r="C45" s="270" t="s">
        <v>503</v>
      </c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</row>
    <row r="46" spans="1:16" ht="10.5" customHeight="1">
      <c r="A46" s="270" t="s">
        <v>505</v>
      </c>
      <c r="B46" s="271" t="s">
        <v>506</v>
      </c>
      <c r="C46" s="270" t="s">
        <v>505</v>
      </c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</row>
    <row r="47" spans="1:16" ht="10.5" customHeight="1">
      <c r="A47" s="270" t="s">
        <v>507</v>
      </c>
      <c r="B47" s="271" t="s">
        <v>508</v>
      </c>
      <c r="C47" s="270" t="s">
        <v>507</v>
      </c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</row>
    <row r="48" spans="1:16" ht="10.5" customHeight="1">
      <c r="A48" s="270" t="s">
        <v>509</v>
      </c>
      <c r="B48" s="271" t="s">
        <v>510</v>
      </c>
      <c r="C48" s="270" t="s">
        <v>509</v>
      </c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</row>
    <row r="49" spans="1:16" ht="10.5" customHeight="1">
      <c r="A49" s="270" t="s">
        <v>511</v>
      </c>
      <c r="B49" s="271" t="s">
        <v>512</v>
      </c>
      <c r="C49" s="270" t="s">
        <v>511</v>
      </c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</row>
    <row r="50" spans="1:16" ht="10.5" customHeight="1">
      <c r="A50" s="270" t="s">
        <v>513</v>
      </c>
      <c r="B50" s="271" t="s">
        <v>514</v>
      </c>
      <c r="C50" s="270" t="s">
        <v>513</v>
      </c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</row>
    <row r="51" spans="1:16" ht="10.5" customHeight="1">
      <c r="A51" s="270" t="s">
        <v>515</v>
      </c>
      <c r="B51" s="271" t="s">
        <v>516</v>
      </c>
      <c r="C51" s="270" t="s">
        <v>515</v>
      </c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</row>
    <row r="52" spans="1:16" ht="10.5" customHeight="1">
      <c r="A52" s="270" t="s">
        <v>517</v>
      </c>
      <c r="B52" s="271" t="s">
        <v>518</v>
      </c>
      <c r="C52" s="270" t="s">
        <v>517</v>
      </c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</row>
    <row r="53" spans="1:16" ht="10.5" customHeight="1">
      <c r="A53" s="270" t="s">
        <v>519</v>
      </c>
      <c r="B53" s="271" t="s">
        <v>520</v>
      </c>
      <c r="C53" s="270" t="s">
        <v>519</v>
      </c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</row>
    <row r="54" spans="1:16" ht="10.5" customHeight="1">
      <c r="A54" s="270" t="s">
        <v>521</v>
      </c>
      <c r="B54" s="271" t="s">
        <v>522</v>
      </c>
      <c r="C54" s="270" t="s">
        <v>521</v>
      </c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</row>
    <row r="55" spans="1:16" ht="10.5" customHeight="1">
      <c r="A55" s="270" t="s">
        <v>523</v>
      </c>
      <c r="B55" s="271" t="s">
        <v>524</v>
      </c>
      <c r="C55" s="270" t="s">
        <v>523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</row>
    <row r="56" spans="1:16" ht="10.5" customHeight="1">
      <c r="A56" s="270" t="s">
        <v>525</v>
      </c>
      <c r="B56" s="280" t="s">
        <v>526</v>
      </c>
      <c r="C56" s="282" t="s">
        <v>527</v>
      </c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</row>
    <row r="57" spans="1:16" ht="10.5" customHeight="1">
      <c r="A57" s="270" t="s">
        <v>528</v>
      </c>
      <c r="B57" s="271" t="s">
        <v>529</v>
      </c>
      <c r="C57" s="270" t="s">
        <v>528</v>
      </c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  <c r="O57" s="272"/>
      <c r="P57" s="272"/>
    </row>
    <row r="58" spans="1:16" ht="10.5" customHeight="1">
      <c r="A58" s="270" t="s">
        <v>530</v>
      </c>
      <c r="B58" s="271" t="s">
        <v>531</v>
      </c>
      <c r="C58" s="270" t="s">
        <v>530</v>
      </c>
      <c r="D58" s="272"/>
      <c r="E58" s="272"/>
      <c r="F58" s="272"/>
      <c r="G58" s="272"/>
      <c r="H58" s="272"/>
      <c r="I58" s="272"/>
      <c r="J58" s="272"/>
      <c r="K58" s="272"/>
      <c r="L58" s="272"/>
      <c r="M58" s="272"/>
      <c r="N58" s="272"/>
      <c r="O58" s="272"/>
      <c r="P58" s="272"/>
    </row>
    <row r="59" spans="1:16" ht="10.5" customHeight="1">
      <c r="A59" s="270" t="s">
        <v>532</v>
      </c>
      <c r="B59" s="271" t="s">
        <v>533</v>
      </c>
      <c r="C59" s="270" t="s">
        <v>532</v>
      </c>
      <c r="D59" s="272"/>
      <c r="E59" s="272"/>
      <c r="F59" s="272"/>
      <c r="G59" s="272"/>
      <c r="H59" s="272"/>
      <c r="I59" s="272"/>
      <c r="J59" s="272"/>
      <c r="K59" s="272"/>
      <c r="L59" s="272"/>
      <c r="M59" s="272"/>
      <c r="N59" s="272"/>
      <c r="O59" s="272"/>
      <c r="P59" s="272"/>
    </row>
    <row r="60" spans="1:16" ht="10.5" customHeight="1">
      <c r="A60" s="270" t="s">
        <v>534</v>
      </c>
      <c r="B60" s="271" t="s">
        <v>535</v>
      </c>
      <c r="C60" s="279" t="s">
        <v>536</v>
      </c>
      <c r="D60" s="272"/>
      <c r="E60" s="272"/>
      <c r="F60" s="272"/>
      <c r="G60" s="272"/>
      <c r="H60" s="272"/>
      <c r="I60" s="272"/>
      <c r="J60" s="272"/>
      <c r="K60" s="272"/>
      <c r="L60" s="272"/>
      <c r="M60" s="272"/>
      <c r="N60" s="272"/>
      <c r="O60" s="272"/>
      <c r="P60" s="272"/>
    </row>
    <row r="61" spans="1:16" ht="10.5" customHeight="1">
      <c r="A61" s="270" t="s">
        <v>537</v>
      </c>
      <c r="B61" s="271" t="s">
        <v>538</v>
      </c>
      <c r="C61" s="270" t="s">
        <v>537</v>
      </c>
      <c r="D61" s="272"/>
      <c r="E61" s="272"/>
      <c r="F61" s="272"/>
      <c r="G61" s="272"/>
      <c r="H61" s="272"/>
      <c r="I61" s="272"/>
      <c r="J61" s="272"/>
      <c r="K61" s="272"/>
      <c r="L61" s="272"/>
      <c r="M61" s="272"/>
      <c r="N61" s="272"/>
      <c r="O61" s="272"/>
      <c r="P61" s="272"/>
    </row>
    <row r="62" spans="1:16" ht="10.5" customHeight="1">
      <c r="A62" s="270" t="s">
        <v>539</v>
      </c>
      <c r="B62" s="271" t="s">
        <v>540</v>
      </c>
      <c r="C62" s="279" t="s">
        <v>541</v>
      </c>
      <c r="D62" s="272"/>
      <c r="E62" s="272"/>
      <c r="F62" s="272"/>
      <c r="G62" s="272"/>
      <c r="H62" s="272"/>
      <c r="I62" s="272"/>
      <c r="J62" s="272"/>
      <c r="K62" s="272"/>
      <c r="L62" s="272"/>
      <c r="M62" s="272"/>
      <c r="N62" s="272"/>
      <c r="O62" s="272"/>
      <c r="P62" s="272"/>
    </row>
    <row r="63" spans="1:16" ht="10.5" customHeight="1">
      <c r="A63" s="270" t="s">
        <v>542</v>
      </c>
      <c r="B63" s="271" t="s">
        <v>543</v>
      </c>
      <c r="C63" s="270" t="s">
        <v>542</v>
      </c>
      <c r="D63" s="272"/>
      <c r="E63" s="272"/>
      <c r="F63" s="272"/>
      <c r="G63" s="272"/>
      <c r="H63" s="272"/>
      <c r="I63" s="272"/>
      <c r="J63" s="272"/>
      <c r="K63" s="272"/>
      <c r="L63" s="272"/>
      <c r="M63" s="272"/>
      <c r="N63" s="272"/>
      <c r="O63" s="272"/>
      <c r="P63" s="272"/>
    </row>
    <row r="64" spans="1:16" ht="10.5" customHeight="1">
      <c r="A64" s="270" t="s">
        <v>544</v>
      </c>
      <c r="B64" s="271" t="s">
        <v>545</v>
      </c>
      <c r="C64" s="270" t="s">
        <v>544</v>
      </c>
      <c r="D64" s="272"/>
      <c r="E64" s="272"/>
      <c r="F64" s="272"/>
      <c r="G64" s="272"/>
      <c r="H64" s="272"/>
      <c r="I64" s="272"/>
      <c r="J64" s="272"/>
      <c r="K64" s="272"/>
      <c r="L64" s="272"/>
      <c r="M64" s="272"/>
      <c r="N64" s="272"/>
      <c r="O64" s="272"/>
      <c r="P64" s="272"/>
    </row>
    <row r="65" spans="1:16" ht="10.5" customHeight="1">
      <c r="A65" s="270" t="s">
        <v>546</v>
      </c>
      <c r="B65" s="271" t="s">
        <v>547</v>
      </c>
      <c r="C65" s="270" t="s">
        <v>546</v>
      </c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</row>
    <row r="66" spans="1:16" ht="10.5" customHeight="1">
      <c r="A66" s="270" t="s">
        <v>548</v>
      </c>
      <c r="B66" s="271" t="s">
        <v>549</v>
      </c>
      <c r="C66" s="270" t="s">
        <v>548</v>
      </c>
      <c r="D66" s="272"/>
      <c r="E66" s="272"/>
      <c r="F66" s="272"/>
      <c r="G66" s="272"/>
      <c r="H66" s="272"/>
      <c r="I66" s="272"/>
      <c r="J66" s="272"/>
      <c r="K66" s="272"/>
      <c r="L66" s="272"/>
      <c r="M66" s="272"/>
      <c r="N66" s="272"/>
      <c r="O66" s="272"/>
      <c r="P66" s="272"/>
    </row>
    <row r="67" spans="1:16" ht="10.5" customHeight="1">
      <c r="A67" s="270" t="s">
        <v>550</v>
      </c>
      <c r="B67" s="271" t="s">
        <v>551</v>
      </c>
      <c r="C67" s="270" t="s">
        <v>550</v>
      </c>
      <c r="D67" s="272"/>
      <c r="E67" s="272"/>
      <c r="F67" s="272"/>
      <c r="G67" s="272"/>
      <c r="H67" s="272"/>
      <c r="I67" s="272"/>
      <c r="J67" s="272"/>
      <c r="K67" s="272"/>
      <c r="L67" s="272"/>
      <c r="M67" s="272"/>
      <c r="N67" s="272"/>
      <c r="O67" s="272"/>
      <c r="P67" s="272"/>
    </row>
    <row r="68" spans="1:16" ht="10.5" customHeight="1">
      <c r="A68" s="270" t="s">
        <v>552</v>
      </c>
      <c r="B68" s="271" t="s">
        <v>553</v>
      </c>
      <c r="C68" s="270" t="s">
        <v>552</v>
      </c>
      <c r="D68" s="272"/>
      <c r="E68" s="272"/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</row>
    <row r="69" spans="1:16" ht="10.5" customHeight="1">
      <c r="A69" s="270" t="s">
        <v>554</v>
      </c>
      <c r="B69" s="271" t="s">
        <v>555</v>
      </c>
      <c r="C69" s="270" t="s">
        <v>554</v>
      </c>
      <c r="D69" s="272"/>
      <c r="E69" s="272"/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</row>
    <row r="70" spans="1:16" ht="10.5" customHeight="1">
      <c r="A70" s="270" t="s">
        <v>556</v>
      </c>
      <c r="B70" s="271" t="s">
        <v>557</v>
      </c>
      <c r="C70" s="270" t="s">
        <v>556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</row>
    <row r="71" spans="1:16" ht="10.5" customHeight="1">
      <c r="A71" s="270" t="s">
        <v>558</v>
      </c>
      <c r="B71" s="271" t="s">
        <v>559</v>
      </c>
      <c r="C71" s="270" t="s">
        <v>558</v>
      </c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</row>
    <row r="72" spans="1:16" ht="10.5" customHeight="1">
      <c r="A72" s="270" t="s">
        <v>560</v>
      </c>
      <c r="B72" s="271" t="s">
        <v>561</v>
      </c>
      <c r="C72" s="270" t="s">
        <v>560</v>
      </c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</row>
    <row r="73" spans="1:16" ht="10.5" customHeight="1">
      <c r="A73" s="270" t="s">
        <v>562</v>
      </c>
      <c r="B73" s="271" t="s">
        <v>563</v>
      </c>
      <c r="C73" s="270" t="s">
        <v>562</v>
      </c>
      <c r="D73" s="272"/>
      <c r="E73" s="272"/>
      <c r="F73" s="272"/>
      <c r="G73" s="272"/>
      <c r="H73" s="272"/>
      <c r="I73" s="272"/>
      <c r="J73" s="272"/>
      <c r="K73" s="272"/>
      <c r="L73" s="272"/>
      <c r="M73" s="272"/>
      <c r="N73" s="272"/>
      <c r="O73" s="272"/>
      <c r="P73" s="272"/>
    </row>
    <row r="74" spans="1:16" ht="10.5" customHeight="1">
      <c r="A74" s="270" t="s">
        <v>564</v>
      </c>
      <c r="B74" s="271" t="s">
        <v>565</v>
      </c>
      <c r="C74" s="270" t="s">
        <v>564</v>
      </c>
      <c r="D74" s="272"/>
      <c r="E74" s="272"/>
      <c r="F74" s="272"/>
      <c r="G74" s="272"/>
      <c r="H74" s="272"/>
      <c r="I74" s="272"/>
      <c r="J74" s="272"/>
      <c r="K74" s="272"/>
      <c r="L74" s="272"/>
      <c r="M74" s="272"/>
      <c r="N74" s="272"/>
      <c r="O74" s="272"/>
      <c r="P74" s="272"/>
    </row>
    <row r="75" spans="1:16" ht="10.5" customHeight="1">
      <c r="A75" s="270" t="s">
        <v>566</v>
      </c>
      <c r="B75" s="271" t="s">
        <v>567</v>
      </c>
      <c r="C75" s="270" t="s">
        <v>566</v>
      </c>
      <c r="D75" s="272"/>
      <c r="E75" s="272"/>
      <c r="F75" s="272"/>
      <c r="G75" s="272"/>
      <c r="H75" s="272"/>
      <c r="I75" s="272"/>
      <c r="J75" s="272"/>
      <c r="K75" s="272"/>
      <c r="L75" s="272"/>
      <c r="M75" s="272"/>
      <c r="N75" s="272"/>
      <c r="O75" s="272"/>
      <c r="P75" s="272"/>
    </row>
    <row r="76" spans="1:16" ht="10.5" customHeight="1">
      <c r="A76" s="270" t="s">
        <v>568</v>
      </c>
      <c r="B76" s="271" t="s">
        <v>569</v>
      </c>
      <c r="C76" s="270" t="s">
        <v>568</v>
      </c>
      <c r="D76" s="272"/>
      <c r="E76" s="272"/>
      <c r="F76" s="272"/>
      <c r="G76" s="272"/>
      <c r="H76" s="272"/>
      <c r="I76" s="272"/>
      <c r="J76" s="272"/>
      <c r="K76" s="272"/>
      <c r="L76" s="272"/>
      <c r="M76" s="272"/>
      <c r="N76" s="272"/>
      <c r="O76" s="272"/>
      <c r="P76" s="272"/>
    </row>
    <row r="77" spans="1:16" ht="10.5" customHeight="1">
      <c r="A77" s="270" t="s">
        <v>570</v>
      </c>
      <c r="B77" s="271" t="s">
        <v>571</v>
      </c>
      <c r="C77" s="279" t="s">
        <v>572</v>
      </c>
      <c r="D77" s="272"/>
      <c r="E77" s="272"/>
      <c r="F77" s="272"/>
      <c r="G77" s="272"/>
      <c r="H77" s="272"/>
      <c r="I77" s="272"/>
      <c r="J77" s="272"/>
      <c r="K77" s="272"/>
      <c r="L77" s="272"/>
      <c r="M77" s="272"/>
      <c r="N77" s="272"/>
      <c r="O77" s="272"/>
      <c r="P77" s="272"/>
    </row>
    <row r="78" spans="1:16" ht="10.5" customHeight="1">
      <c r="A78" s="270" t="s">
        <v>573</v>
      </c>
      <c r="B78" s="271" t="s">
        <v>574</v>
      </c>
      <c r="C78" s="270" t="s">
        <v>573</v>
      </c>
      <c r="D78" s="272"/>
      <c r="E78" s="272"/>
      <c r="F78" s="272"/>
      <c r="G78" s="272"/>
      <c r="H78" s="272"/>
      <c r="I78" s="272"/>
      <c r="J78" s="272"/>
      <c r="K78" s="272"/>
      <c r="L78" s="272"/>
      <c r="M78" s="272"/>
      <c r="N78" s="272"/>
      <c r="O78" s="272"/>
      <c r="P78" s="272"/>
    </row>
    <row r="79" spans="1:16" ht="10.5" customHeight="1">
      <c r="A79" s="270" t="s">
        <v>575</v>
      </c>
      <c r="B79" s="271" t="s">
        <v>576</v>
      </c>
      <c r="C79" s="270" t="s">
        <v>575</v>
      </c>
      <c r="D79" s="272"/>
      <c r="E79" s="272"/>
      <c r="F79" s="272"/>
      <c r="G79" s="272"/>
      <c r="H79" s="272"/>
      <c r="I79" s="272"/>
      <c r="J79" s="272"/>
      <c r="K79" s="272"/>
      <c r="L79" s="272"/>
      <c r="M79" s="272"/>
      <c r="N79" s="272"/>
      <c r="O79" s="272"/>
      <c r="P79" s="272"/>
    </row>
    <row r="80" spans="1:16" ht="10.5" customHeight="1">
      <c r="A80" s="270" t="s">
        <v>15</v>
      </c>
      <c r="B80" s="271" t="s">
        <v>577</v>
      </c>
      <c r="C80" s="270" t="s">
        <v>15</v>
      </c>
      <c r="D80" s="272"/>
      <c r="E80" s="272"/>
      <c r="F80" s="272"/>
      <c r="G80" s="272"/>
      <c r="H80" s="272"/>
      <c r="I80" s="272"/>
      <c r="J80" s="272"/>
      <c r="K80" s="272"/>
      <c r="L80" s="272"/>
      <c r="M80" s="272"/>
      <c r="N80" s="272"/>
      <c r="O80" s="272"/>
      <c r="P80" s="272"/>
    </row>
    <row r="81" spans="1:16" ht="10.5" customHeight="1">
      <c r="A81" s="270" t="s">
        <v>578</v>
      </c>
      <c r="B81" s="271" t="s">
        <v>579</v>
      </c>
      <c r="C81" s="270" t="s">
        <v>578</v>
      </c>
      <c r="D81" s="272"/>
      <c r="E81" s="272"/>
      <c r="F81" s="272"/>
      <c r="G81" s="272"/>
      <c r="H81" s="272"/>
      <c r="I81" s="272"/>
      <c r="J81" s="272"/>
      <c r="K81" s="272"/>
      <c r="L81" s="272"/>
      <c r="M81" s="272"/>
      <c r="N81" s="272"/>
      <c r="O81" s="272"/>
      <c r="P81" s="272"/>
    </row>
    <row r="82" spans="1:16" ht="10.5" customHeight="1">
      <c r="A82" s="270" t="s">
        <v>580</v>
      </c>
      <c r="B82" s="271" t="s">
        <v>581</v>
      </c>
      <c r="C82" s="279" t="s">
        <v>582</v>
      </c>
      <c r="D82" s="272"/>
      <c r="E82" s="272"/>
      <c r="F82" s="272"/>
      <c r="G82" s="272"/>
      <c r="H82" s="272"/>
      <c r="I82" s="272"/>
      <c r="J82" s="272"/>
      <c r="K82" s="272"/>
      <c r="L82" s="272"/>
      <c r="M82" s="272"/>
      <c r="N82" s="272"/>
      <c r="O82" s="272"/>
      <c r="P82" s="272"/>
    </row>
    <row r="83" spans="1:16" ht="10.5" customHeight="1">
      <c r="A83" s="270" t="s">
        <v>583</v>
      </c>
      <c r="B83" s="271" t="s">
        <v>584</v>
      </c>
      <c r="C83" s="279" t="s">
        <v>585</v>
      </c>
      <c r="D83" s="272"/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2"/>
    </row>
    <row r="84" spans="1:16" ht="10.5" customHeight="1">
      <c r="A84" s="270" t="s">
        <v>586</v>
      </c>
      <c r="B84" s="271" t="s">
        <v>587</v>
      </c>
      <c r="C84" s="270" t="s">
        <v>586</v>
      </c>
      <c r="D84" s="272"/>
      <c r="E84" s="272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</row>
    <row r="85" spans="1:16" ht="10.5" customHeight="1">
      <c r="A85" s="270" t="s">
        <v>588</v>
      </c>
      <c r="B85" s="271" t="s">
        <v>589</v>
      </c>
      <c r="C85" s="270" t="s">
        <v>588</v>
      </c>
      <c r="D85" s="272"/>
      <c r="E85" s="272"/>
      <c r="F85" s="272"/>
      <c r="G85" s="272"/>
      <c r="H85" s="272"/>
      <c r="I85" s="272"/>
      <c r="J85" s="272"/>
      <c r="K85" s="272"/>
      <c r="L85" s="272"/>
      <c r="M85" s="272"/>
      <c r="N85" s="272"/>
      <c r="O85" s="272"/>
      <c r="P85" s="272"/>
    </row>
    <row r="86" spans="1:16" ht="10.5" customHeight="1">
      <c r="A86" s="270" t="s">
        <v>590</v>
      </c>
      <c r="B86" s="271" t="s">
        <v>591</v>
      </c>
      <c r="C86" s="270" t="s">
        <v>590</v>
      </c>
      <c r="D86" s="272"/>
      <c r="E86" s="272"/>
      <c r="F86" s="272"/>
      <c r="G86" s="272"/>
      <c r="H86" s="272"/>
      <c r="I86" s="272"/>
      <c r="J86" s="272"/>
      <c r="K86" s="272"/>
      <c r="L86" s="272"/>
      <c r="M86" s="272"/>
      <c r="N86" s="272"/>
      <c r="O86" s="272"/>
      <c r="P86" s="272"/>
    </row>
    <row r="87" spans="1:16" ht="10.5" customHeight="1">
      <c r="A87" s="272"/>
      <c r="B87" s="272"/>
      <c r="C87" s="283"/>
      <c r="D87" s="272"/>
      <c r="E87" s="272"/>
      <c r="F87" s="272"/>
      <c r="G87" s="272"/>
      <c r="H87" s="272"/>
      <c r="I87" s="272"/>
      <c r="J87" s="272"/>
      <c r="K87" s="272"/>
      <c r="L87" s="272"/>
      <c r="M87" s="272"/>
      <c r="N87" s="272"/>
      <c r="O87" s="272"/>
      <c r="P87" s="272"/>
    </row>
    <row r="88" spans="1:16" ht="10.5" customHeight="1">
      <c r="A88" s="272"/>
      <c r="B88" s="272"/>
      <c r="C88" s="272"/>
      <c r="D88" s="272"/>
      <c r="E88" s="272"/>
      <c r="F88" s="272"/>
      <c r="G88" s="272"/>
      <c r="H88" s="272"/>
      <c r="I88" s="272"/>
      <c r="J88" s="272"/>
      <c r="K88" s="272"/>
      <c r="L88" s="272"/>
      <c r="M88" s="272"/>
      <c r="N88" s="272"/>
      <c r="O88" s="272"/>
      <c r="P88" s="272"/>
    </row>
    <row r="89" spans="1:16" ht="10.5" customHeight="1">
      <c r="A89" s="272"/>
      <c r="B89" s="272"/>
      <c r="C89" s="272"/>
      <c r="D89" s="272"/>
      <c r="E89" s="272"/>
      <c r="F89" s="272"/>
      <c r="G89" s="272"/>
      <c r="H89" s="272"/>
      <c r="I89" s="272"/>
      <c r="J89" s="272"/>
      <c r="K89" s="272"/>
      <c r="L89" s="272"/>
      <c r="M89" s="272"/>
      <c r="N89" s="272"/>
      <c r="O89" s="272"/>
      <c r="P89" s="272"/>
    </row>
    <row r="90" spans="1:16" ht="10.5" customHeight="1">
      <c r="A90" s="272"/>
      <c r="B90" s="272"/>
      <c r="C90" s="272"/>
      <c r="D90" s="272"/>
      <c r="E90" s="272"/>
      <c r="F90" s="272"/>
      <c r="G90" s="272"/>
      <c r="H90" s="272"/>
      <c r="I90" s="272"/>
      <c r="J90" s="272"/>
      <c r="K90" s="272"/>
      <c r="L90" s="272"/>
      <c r="M90" s="272"/>
      <c r="N90" s="272"/>
      <c r="O90" s="272"/>
      <c r="P90" s="272"/>
    </row>
    <row r="91" spans="1:16" ht="10.5" customHeight="1">
      <c r="A91" s="272"/>
      <c r="B91" s="272"/>
      <c r="C91" s="272"/>
      <c r="D91" s="272"/>
      <c r="E91" s="272"/>
      <c r="F91" s="272"/>
      <c r="G91" s="272"/>
      <c r="H91" s="272"/>
      <c r="I91" s="272"/>
      <c r="J91" s="272"/>
      <c r="K91" s="272"/>
      <c r="L91" s="272"/>
      <c r="M91" s="272"/>
      <c r="N91" s="272"/>
      <c r="O91" s="272"/>
      <c r="P91" s="272"/>
    </row>
    <row r="92" spans="1:16" ht="10.5" customHeight="1">
      <c r="A92" s="272"/>
      <c r="B92" s="272"/>
      <c r="C92" s="272"/>
      <c r="D92" s="272"/>
      <c r="E92" s="272"/>
      <c r="F92" s="272"/>
      <c r="G92" s="272"/>
      <c r="H92" s="272"/>
      <c r="I92" s="272"/>
      <c r="J92" s="272"/>
      <c r="K92" s="272"/>
      <c r="L92" s="272"/>
      <c r="M92" s="272"/>
      <c r="N92" s="272"/>
      <c r="O92" s="272"/>
      <c r="P92" s="272"/>
    </row>
    <row r="93" spans="1:16" ht="10.5" customHeight="1">
      <c r="A93" s="272"/>
      <c r="B93" s="272"/>
      <c r="C93" s="272"/>
      <c r="D93" s="272"/>
      <c r="E93" s="272"/>
      <c r="F93" s="272"/>
      <c r="G93" s="272"/>
      <c r="H93" s="272"/>
      <c r="I93" s="272"/>
      <c r="J93" s="272"/>
      <c r="K93" s="272"/>
      <c r="L93" s="272"/>
      <c r="M93" s="272"/>
      <c r="N93" s="272"/>
      <c r="O93" s="272"/>
      <c r="P93" s="272"/>
    </row>
    <row r="94" spans="1:16" ht="10.5" customHeight="1">
      <c r="A94" s="272"/>
      <c r="B94" s="272"/>
      <c r="C94" s="272"/>
      <c r="D94" s="272"/>
      <c r="E94" s="272"/>
      <c r="F94" s="272"/>
      <c r="G94" s="272"/>
      <c r="H94" s="272"/>
      <c r="I94" s="272"/>
      <c r="J94" s="272"/>
      <c r="K94" s="272"/>
      <c r="L94" s="272"/>
      <c r="M94" s="272"/>
      <c r="N94" s="272"/>
      <c r="O94" s="272"/>
      <c r="P94" s="272"/>
    </row>
    <row r="95" spans="1:16" ht="10.5" customHeight="1">
      <c r="A95" s="272"/>
      <c r="B95" s="272"/>
      <c r="C95" s="272"/>
      <c r="D95" s="272"/>
      <c r="E95" s="272"/>
      <c r="F95" s="272"/>
      <c r="G95" s="272"/>
      <c r="H95" s="272"/>
      <c r="I95" s="272"/>
      <c r="J95" s="272"/>
      <c r="K95" s="272"/>
      <c r="L95" s="272"/>
      <c r="M95" s="272"/>
      <c r="N95" s="272"/>
      <c r="O95" s="272"/>
      <c r="P95" s="272"/>
    </row>
    <row r="96" spans="1:16" ht="10.5" customHeight="1">
      <c r="A96" s="272"/>
      <c r="B96" s="272"/>
      <c r="C96" s="272"/>
      <c r="D96" s="272"/>
      <c r="E96" s="272"/>
      <c r="F96" s="272"/>
      <c r="G96" s="272"/>
      <c r="H96" s="272"/>
      <c r="I96" s="272"/>
      <c r="J96" s="272"/>
      <c r="K96" s="272"/>
      <c r="L96" s="272"/>
      <c r="M96" s="272"/>
      <c r="N96" s="272"/>
      <c r="O96" s="272"/>
      <c r="P96" s="272"/>
    </row>
    <row r="97" spans="1:16" ht="10.5" customHeight="1">
      <c r="A97" s="272"/>
      <c r="B97" s="272"/>
      <c r="C97" s="272"/>
      <c r="D97" s="272"/>
      <c r="E97" s="272"/>
      <c r="F97" s="272"/>
      <c r="G97" s="272"/>
      <c r="H97" s="272"/>
      <c r="I97" s="272"/>
      <c r="J97" s="272"/>
      <c r="K97" s="272"/>
      <c r="L97" s="272"/>
      <c r="M97" s="272"/>
      <c r="N97" s="272"/>
      <c r="O97" s="272"/>
      <c r="P97" s="272"/>
    </row>
    <row r="98" spans="1:16" ht="10.5" customHeight="1">
      <c r="A98" s="272"/>
      <c r="B98" s="272"/>
      <c r="C98" s="272"/>
      <c r="D98" s="272"/>
      <c r="E98" s="272"/>
      <c r="F98" s="272"/>
      <c r="G98" s="272"/>
      <c r="H98" s="272"/>
      <c r="I98" s="272"/>
      <c r="J98" s="272"/>
      <c r="K98" s="272"/>
      <c r="L98" s="272"/>
      <c r="M98" s="272"/>
      <c r="N98" s="272"/>
      <c r="O98" s="272"/>
      <c r="P98" s="272"/>
    </row>
    <row r="99" spans="1:16" ht="10.5" customHeight="1">
      <c r="A99" s="272"/>
      <c r="B99" s="272"/>
      <c r="C99" s="272"/>
      <c r="D99" s="272"/>
      <c r="E99" s="272"/>
      <c r="F99" s="272"/>
      <c r="G99" s="272"/>
      <c r="H99" s="272"/>
      <c r="I99" s="272"/>
      <c r="J99" s="272"/>
      <c r="K99" s="272"/>
      <c r="L99" s="272"/>
      <c r="M99" s="272"/>
      <c r="N99" s="272"/>
      <c r="O99" s="272"/>
      <c r="P99" s="272"/>
    </row>
    <row r="100" spans="1:16" ht="10.5" customHeight="1">
      <c r="A100" s="272"/>
      <c r="B100" s="272"/>
      <c r="C100" s="272"/>
      <c r="D100" s="272"/>
      <c r="E100" s="272"/>
      <c r="F100" s="272"/>
      <c r="G100" s="272"/>
      <c r="H100" s="272"/>
      <c r="I100" s="272"/>
      <c r="J100" s="272"/>
      <c r="K100" s="272"/>
      <c r="L100" s="272"/>
      <c r="M100" s="272"/>
      <c r="N100" s="272"/>
      <c r="O100" s="272"/>
      <c r="P100" s="272"/>
    </row>
    <row r="101" spans="1:16" ht="10.5" customHeight="1">
      <c r="A101" s="272"/>
      <c r="B101" s="272"/>
      <c r="C101" s="272"/>
      <c r="D101" s="272"/>
      <c r="E101" s="272"/>
      <c r="F101" s="272"/>
      <c r="G101" s="272"/>
      <c r="H101" s="272"/>
      <c r="I101" s="272"/>
      <c r="J101" s="272"/>
      <c r="K101" s="272"/>
      <c r="L101" s="272"/>
      <c r="M101" s="272"/>
      <c r="N101" s="272"/>
      <c r="O101" s="272"/>
      <c r="P101" s="272"/>
    </row>
    <row r="102" spans="1:16" ht="10.5" customHeight="1">
      <c r="A102" s="272"/>
      <c r="B102" s="272"/>
      <c r="C102" s="272"/>
      <c r="D102" s="272"/>
      <c r="E102" s="272"/>
      <c r="F102" s="272"/>
      <c r="G102" s="272"/>
      <c r="H102" s="272"/>
      <c r="I102" s="272"/>
      <c r="J102" s="272"/>
      <c r="K102" s="272"/>
      <c r="L102" s="272"/>
      <c r="M102" s="272"/>
      <c r="N102" s="272"/>
      <c r="O102" s="272"/>
      <c r="P102" s="272"/>
    </row>
    <row r="103" spans="1:16" ht="10.5" customHeight="1">
      <c r="A103" s="272"/>
      <c r="B103" s="272"/>
      <c r="C103" s="272"/>
      <c r="D103" s="272"/>
      <c r="E103" s="272"/>
      <c r="F103" s="272"/>
      <c r="G103" s="272"/>
      <c r="H103" s="272"/>
      <c r="I103" s="272"/>
      <c r="J103" s="272"/>
      <c r="K103" s="272"/>
      <c r="L103" s="272"/>
      <c r="M103" s="272"/>
      <c r="N103" s="272"/>
      <c r="O103" s="272"/>
      <c r="P103" s="272"/>
    </row>
    <row r="104" spans="1:16" ht="10.5" customHeight="1">
      <c r="A104" s="272"/>
      <c r="B104" s="272"/>
      <c r="C104" s="272"/>
      <c r="D104" s="272"/>
      <c r="E104" s="272"/>
      <c r="F104" s="272"/>
      <c r="G104" s="272"/>
      <c r="H104" s="272"/>
      <c r="I104" s="272"/>
      <c r="J104" s="272"/>
      <c r="K104" s="272"/>
      <c r="L104" s="272"/>
      <c r="M104" s="272"/>
      <c r="N104" s="272"/>
      <c r="O104" s="272"/>
      <c r="P104" s="272"/>
    </row>
    <row r="105" spans="1:16" ht="10.5" customHeight="1">
      <c r="A105" s="272"/>
      <c r="B105" s="272"/>
      <c r="C105" s="272"/>
      <c r="D105" s="272"/>
      <c r="E105" s="272"/>
      <c r="F105" s="272"/>
      <c r="G105" s="272"/>
      <c r="H105" s="272"/>
      <c r="I105" s="272"/>
      <c r="J105" s="272"/>
      <c r="K105" s="272"/>
      <c r="L105" s="272"/>
      <c r="M105" s="272"/>
      <c r="N105" s="272"/>
      <c r="O105" s="272"/>
      <c r="P105" s="272"/>
    </row>
    <row r="106" spans="1:16" ht="10.5" customHeight="1">
      <c r="A106" s="272"/>
      <c r="B106" s="272"/>
      <c r="C106" s="272"/>
      <c r="D106" s="272"/>
      <c r="E106" s="272"/>
      <c r="F106" s="272"/>
      <c r="G106" s="272"/>
      <c r="H106" s="272"/>
      <c r="I106" s="272"/>
      <c r="J106" s="272"/>
      <c r="K106" s="272"/>
      <c r="L106" s="272"/>
      <c r="M106" s="272"/>
      <c r="N106" s="272"/>
      <c r="O106" s="272"/>
      <c r="P106" s="272"/>
    </row>
    <row r="107" spans="1:16" ht="10.5" customHeight="1">
      <c r="A107" s="272"/>
      <c r="B107" s="272"/>
      <c r="C107" s="272"/>
      <c r="D107" s="272"/>
      <c r="E107" s="272"/>
      <c r="F107" s="272"/>
      <c r="G107" s="272"/>
      <c r="H107" s="272"/>
      <c r="I107" s="272"/>
      <c r="J107" s="272"/>
      <c r="K107" s="272"/>
      <c r="L107" s="272"/>
      <c r="M107" s="272"/>
      <c r="N107" s="272"/>
      <c r="O107" s="272"/>
      <c r="P107" s="272"/>
    </row>
    <row r="108" spans="1:16" ht="10.5" customHeight="1">
      <c r="A108" s="272"/>
      <c r="B108" s="272"/>
      <c r="C108" s="272"/>
      <c r="D108" s="272"/>
      <c r="E108" s="272"/>
      <c r="F108" s="272"/>
      <c r="G108" s="272"/>
      <c r="H108" s="272"/>
      <c r="I108" s="272"/>
      <c r="J108" s="272"/>
      <c r="K108" s="272"/>
      <c r="L108" s="272"/>
      <c r="M108" s="272"/>
      <c r="N108" s="272"/>
      <c r="O108" s="272"/>
      <c r="P108" s="272"/>
    </row>
    <row r="109" spans="1:16" ht="10.5" customHeight="1">
      <c r="A109" s="272"/>
      <c r="B109" s="272"/>
      <c r="C109" s="272"/>
      <c r="D109" s="272"/>
      <c r="E109" s="272"/>
      <c r="F109" s="272"/>
      <c r="G109" s="272"/>
      <c r="H109" s="272"/>
      <c r="I109" s="272"/>
      <c r="J109" s="272"/>
      <c r="K109" s="272"/>
      <c r="L109" s="272"/>
      <c r="M109" s="272"/>
      <c r="N109" s="272"/>
      <c r="O109" s="272"/>
      <c r="P109" s="272"/>
    </row>
    <row r="110" spans="1:16" ht="10.5" customHeight="1">
      <c r="A110" s="272"/>
      <c r="B110" s="272"/>
      <c r="C110" s="272"/>
      <c r="D110" s="272"/>
      <c r="E110" s="272"/>
      <c r="F110" s="272"/>
      <c r="G110" s="272"/>
      <c r="H110" s="272"/>
      <c r="I110" s="272"/>
      <c r="J110" s="272"/>
      <c r="K110" s="272"/>
      <c r="L110" s="272"/>
      <c r="M110" s="272"/>
      <c r="N110" s="272"/>
      <c r="O110" s="272"/>
      <c r="P110" s="272"/>
    </row>
    <row r="111" spans="1:16" ht="10.5" customHeight="1">
      <c r="A111" s="272"/>
      <c r="B111" s="272"/>
      <c r="C111" s="272"/>
      <c r="D111" s="272"/>
      <c r="E111" s="272"/>
      <c r="F111" s="272"/>
      <c r="G111" s="272"/>
      <c r="H111" s="272"/>
      <c r="I111" s="272"/>
      <c r="J111" s="272"/>
      <c r="K111" s="272"/>
      <c r="L111" s="272"/>
      <c r="M111" s="272"/>
      <c r="N111" s="272"/>
      <c r="O111" s="272"/>
      <c r="P111" s="272"/>
    </row>
    <row r="112" spans="1:16" ht="10.5" customHeight="1">
      <c r="A112" s="272"/>
      <c r="B112" s="272"/>
      <c r="C112" s="272"/>
      <c r="D112" s="272"/>
      <c r="E112" s="272"/>
      <c r="F112" s="272"/>
      <c r="G112" s="272"/>
      <c r="H112" s="272"/>
      <c r="I112" s="272"/>
      <c r="J112" s="272"/>
      <c r="K112" s="272"/>
      <c r="L112" s="272"/>
      <c r="M112" s="272"/>
      <c r="N112" s="272"/>
      <c r="O112" s="272"/>
      <c r="P112" s="272"/>
    </row>
    <row r="113" spans="1:16" ht="10.5" customHeight="1">
      <c r="A113" s="272"/>
      <c r="B113" s="272"/>
      <c r="C113" s="272"/>
      <c r="D113" s="272"/>
      <c r="E113" s="272"/>
      <c r="F113" s="272"/>
      <c r="G113" s="272"/>
      <c r="H113" s="272"/>
      <c r="I113" s="272"/>
      <c r="J113" s="272"/>
      <c r="K113" s="272"/>
      <c r="L113" s="272"/>
      <c r="M113" s="272"/>
      <c r="N113" s="272"/>
      <c r="O113" s="272"/>
      <c r="P113" s="272"/>
    </row>
    <row r="114" spans="1:16" ht="10.5" customHeight="1">
      <c r="A114" s="272"/>
      <c r="B114" s="272"/>
      <c r="C114" s="272"/>
      <c r="D114" s="272"/>
      <c r="E114" s="272"/>
      <c r="F114" s="272"/>
      <c r="G114" s="272"/>
      <c r="H114" s="272"/>
      <c r="I114" s="272"/>
      <c r="J114" s="272"/>
      <c r="K114" s="272"/>
      <c r="L114" s="272"/>
      <c r="M114" s="272"/>
      <c r="N114" s="272"/>
      <c r="O114" s="272"/>
      <c r="P114" s="272"/>
    </row>
    <row r="115" spans="1:16" ht="10.5" customHeight="1">
      <c r="A115" s="272"/>
      <c r="B115" s="272"/>
      <c r="C115" s="272"/>
      <c r="D115" s="272"/>
      <c r="E115" s="272"/>
      <c r="F115" s="272"/>
      <c r="G115" s="272"/>
      <c r="H115" s="272"/>
      <c r="I115" s="272"/>
      <c r="J115" s="272"/>
      <c r="K115" s="272"/>
      <c r="L115" s="272"/>
      <c r="M115" s="272"/>
      <c r="N115" s="272"/>
      <c r="O115" s="272"/>
      <c r="P115" s="272"/>
    </row>
    <row r="116" spans="1:16" ht="10.5" customHeight="1">
      <c r="A116" s="272"/>
      <c r="B116" s="272"/>
      <c r="C116" s="272"/>
      <c r="D116" s="272"/>
      <c r="E116" s="272"/>
      <c r="F116" s="272"/>
      <c r="G116" s="272"/>
      <c r="H116" s="272"/>
      <c r="I116" s="272"/>
      <c r="J116" s="272"/>
      <c r="K116" s="272"/>
      <c r="L116" s="272"/>
      <c r="M116" s="272"/>
      <c r="N116" s="272"/>
      <c r="O116" s="272"/>
      <c r="P116" s="272"/>
    </row>
    <row r="117" spans="1:16" ht="10.5" customHeight="1">
      <c r="A117" s="272"/>
      <c r="B117" s="272"/>
      <c r="C117" s="272"/>
      <c r="D117" s="272"/>
      <c r="E117" s="272"/>
      <c r="F117" s="272"/>
      <c r="G117" s="272"/>
      <c r="H117" s="272"/>
      <c r="I117" s="272"/>
      <c r="J117" s="272"/>
      <c r="K117" s="272"/>
      <c r="L117" s="272"/>
      <c r="M117" s="272"/>
      <c r="N117" s="272"/>
      <c r="O117" s="272"/>
      <c r="P117" s="272"/>
    </row>
    <row r="118" spans="1:16" ht="10.5" customHeight="1">
      <c r="A118" s="272"/>
      <c r="B118" s="272"/>
      <c r="C118" s="272"/>
      <c r="D118" s="272"/>
      <c r="E118" s="272"/>
      <c r="F118" s="272"/>
      <c r="G118" s="272"/>
      <c r="H118" s="272"/>
      <c r="I118" s="272"/>
      <c r="J118" s="272"/>
      <c r="K118" s="272"/>
      <c r="L118" s="272"/>
      <c r="M118" s="272"/>
      <c r="N118" s="272"/>
      <c r="O118" s="272"/>
      <c r="P118" s="272"/>
    </row>
    <row r="119" spans="1:16" ht="10.5" customHeight="1">
      <c r="A119" s="272"/>
      <c r="B119" s="272"/>
      <c r="C119" s="272"/>
      <c r="D119" s="272"/>
      <c r="E119" s="272"/>
      <c r="F119" s="272"/>
      <c r="G119" s="272"/>
      <c r="H119" s="272"/>
      <c r="I119" s="272"/>
      <c r="J119" s="272"/>
      <c r="K119" s="272"/>
      <c r="L119" s="272"/>
      <c r="M119" s="272"/>
      <c r="N119" s="272"/>
      <c r="O119" s="272"/>
      <c r="P119" s="272"/>
    </row>
    <row r="120" spans="1:16" ht="10.5" customHeight="1">
      <c r="A120" s="272"/>
      <c r="B120" s="272"/>
      <c r="C120" s="272"/>
      <c r="D120" s="272"/>
      <c r="E120" s="272"/>
      <c r="F120" s="272"/>
      <c r="G120" s="272"/>
      <c r="H120" s="272"/>
      <c r="I120" s="272"/>
      <c r="J120" s="272"/>
      <c r="K120" s="272"/>
      <c r="L120" s="272"/>
      <c r="M120" s="272"/>
      <c r="N120" s="272"/>
      <c r="O120" s="272"/>
      <c r="P120" s="272"/>
    </row>
    <row r="121" spans="1:16" ht="10.5" customHeight="1">
      <c r="A121" s="272"/>
      <c r="B121" s="272"/>
      <c r="C121" s="272"/>
      <c r="D121" s="272"/>
      <c r="E121" s="272"/>
      <c r="F121" s="272"/>
      <c r="G121" s="272"/>
      <c r="H121" s="272"/>
      <c r="I121" s="272"/>
      <c r="J121" s="272"/>
      <c r="K121" s="272"/>
      <c r="L121" s="272"/>
      <c r="M121" s="272"/>
      <c r="N121" s="272"/>
      <c r="O121" s="272"/>
      <c r="P121" s="272"/>
    </row>
    <row r="122" spans="1:16" ht="10.5" customHeight="1">
      <c r="A122" s="272"/>
      <c r="B122" s="272"/>
      <c r="C122" s="272"/>
      <c r="D122" s="272"/>
      <c r="E122" s="272"/>
      <c r="F122" s="272"/>
      <c r="G122" s="272"/>
      <c r="H122" s="272"/>
      <c r="I122" s="272"/>
      <c r="J122" s="272"/>
      <c r="K122" s="272"/>
      <c r="L122" s="272"/>
      <c r="M122" s="272"/>
      <c r="N122" s="272"/>
      <c r="O122" s="272"/>
      <c r="P122" s="272"/>
    </row>
    <row r="123" spans="1:16" ht="10.5" customHeight="1">
      <c r="A123" s="272"/>
      <c r="B123" s="272"/>
      <c r="C123" s="272"/>
      <c r="D123" s="272"/>
      <c r="E123" s="272"/>
      <c r="F123" s="272"/>
      <c r="G123" s="272"/>
      <c r="H123" s="272"/>
      <c r="I123" s="272"/>
      <c r="J123" s="272"/>
      <c r="K123" s="272"/>
      <c r="L123" s="272"/>
      <c r="M123" s="272"/>
      <c r="N123" s="272"/>
      <c r="O123" s="272"/>
      <c r="P123" s="272"/>
    </row>
    <row r="124" spans="1:16" ht="10.5" customHeight="1">
      <c r="A124" s="272"/>
      <c r="B124" s="272"/>
      <c r="C124" s="272"/>
      <c r="D124" s="272"/>
      <c r="E124" s="272"/>
      <c r="F124" s="272"/>
      <c r="G124" s="272"/>
      <c r="H124" s="272"/>
      <c r="I124" s="272"/>
      <c r="J124" s="272"/>
      <c r="K124" s="272"/>
      <c r="L124" s="272"/>
      <c r="M124" s="272"/>
      <c r="N124" s="272"/>
      <c r="O124" s="272"/>
      <c r="P124" s="272"/>
    </row>
    <row r="125" spans="1:16" ht="10.5" customHeight="1">
      <c r="A125" s="272"/>
      <c r="B125" s="272"/>
      <c r="C125" s="272"/>
      <c r="D125" s="272"/>
      <c r="E125" s="272"/>
      <c r="F125" s="272"/>
      <c r="G125" s="272"/>
      <c r="H125" s="272"/>
      <c r="I125" s="272"/>
      <c r="J125" s="272"/>
      <c r="K125" s="272"/>
      <c r="L125" s="272"/>
      <c r="M125" s="272"/>
      <c r="N125" s="272"/>
      <c r="O125" s="272"/>
      <c r="P125" s="272"/>
    </row>
    <row r="126" spans="1:16" ht="10.5" customHeight="1">
      <c r="A126" s="272"/>
      <c r="B126" s="272"/>
      <c r="C126" s="272"/>
      <c r="D126" s="272"/>
      <c r="E126" s="272"/>
      <c r="F126" s="272"/>
      <c r="G126" s="272"/>
      <c r="H126" s="272"/>
      <c r="I126" s="272"/>
      <c r="J126" s="272"/>
      <c r="K126" s="272"/>
      <c r="L126" s="272"/>
      <c r="M126" s="272"/>
      <c r="N126" s="272"/>
      <c r="O126" s="272"/>
      <c r="P126" s="272"/>
    </row>
    <row r="127" spans="1:16" ht="10.5" customHeight="1">
      <c r="A127" s="272"/>
      <c r="B127" s="272"/>
      <c r="C127" s="272"/>
      <c r="D127" s="272"/>
      <c r="E127" s="272"/>
      <c r="F127" s="272"/>
      <c r="G127" s="272"/>
      <c r="H127" s="272"/>
      <c r="I127" s="272"/>
      <c r="J127" s="272"/>
      <c r="K127" s="272"/>
      <c r="L127" s="272"/>
      <c r="M127" s="272"/>
      <c r="N127" s="272"/>
      <c r="O127" s="272"/>
      <c r="P127" s="272"/>
    </row>
    <row r="128" spans="1:16" ht="10.5" customHeight="1">
      <c r="A128" s="272"/>
      <c r="B128" s="272"/>
      <c r="C128" s="272"/>
      <c r="D128" s="272"/>
      <c r="E128" s="272"/>
      <c r="F128" s="272"/>
      <c r="G128" s="272"/>
      <c r="H128" s="272"/>
      <c r="I128" s="272"/>
      <c r="J128" s="272"/>
      <c r="K128" s="272"/>
      <c r="L128" s="272"/>
      <c r="M128" s="272"/>
      <c r="N128" s="272"/>
      <c r="O128" s="272"/>
      <c r="P128" s="272"/>
    </row>
    <row r="129" spans="1:16" ht="10.5" customHeight="1">
      <c r="A129" s="272"/>
      <c r="B129" s="272"/>
      <c r="C129" s="272"/>
      <c r="D129" s="272"/>
      <c r="E129" s="272"/>
      <c r="F129" s="272"/>
      <c r="G129" s="272"/>
      <c r="H129" s="272"/>
      <c r="I129" s="272"/>
      <c r="J129" s="272"/>
      <c r="K129" s="272"/>
      <c r="L129" s="272"/>
      <c r="M129" s="272"/>
      <c r="N129" s="272"/>
      <c r="O129" s="272"/>
      <c r="P129" s="272"/>
    </row>
    <row r="130" spans="1:16" ht="10.5" customHeight="1">
      <c r="A130" s="272"/>
      <c r="B130" s="272"/>
      <c r="C130" s="272"/>
      <c r="D130" s="272"/>
      <c r="E130" s="272"/>
      <c r="F130" s="272"/>
      <c r="G130" s="272"/>
      <c r="H130" s="272"/>
      <c r="I130" s="272"/>
      <c r="J130" s="272"/>
      <c r="K130" s="272"/>
      <c r="L130" s="272"/>
      <c r="M130" s="272"/>
      <c r="N130" s="272"/>
      <c r="O130" s="272"/>
      <c r="P130" s="272"/>
    </row>
    <row r="131" spans="1:16" ht="10.5" customHeight="1">
      <c r="A131" s="272"/>
      <c r="B131" s="272"/>
      <c r="C131" s="272"/>
      <c r="D131" s="272"/>
      <c r="E131" s="272"/>
      <c r="F131" s="272"/>
      <c r="G131" s="272"/>
      <c r="H131" s="272"/>
      <c r="I131" s="272"/>
      <c r="J131" s="272"/>
      <c r="K131" s="272"/>
      <c r="L131" s="272"/>
      <c r="M131" s="272"/>
      <c r="N131" s="272"/>
      <c r="O131" s="272"/>
      <c r="P131" s="272"/>
    </row>
    <row r="132" spans="1:16" ht="10.5" customHeight="1">
      <c r="A132" s="272"/>
      <c r="B132" s="272"/>
      <c r="C132" s="272"/>
      <c r="D132" s="272"/>
      <c r="E132" s="272"/>
      <c r="F132" s="272"/>
      <c r="G132" s="272"/>
      <c r="H132" s="272"/>
      <c r="I132" s="272"/>
      <c r="J132" s="272"/>
      <c r="K132" s="272"/>
      <c r="L132" s="272"/>
      <c r="M132" s="272"/>
      <c r="N132" s="272"/>
      <c r="O132" s="272"/>
      <c r="P132" s="272"/>
    </row>
    <row r="133" spans="1:16" ht="10.5" customHeight="1">
      <c r="A133" s="272"/>
      <c r="B133" s="272"/>
      <c r="C133" s="272"/>
      <c r="D133" s="272"/>
      <c r="E133" s="272"/>
      <c r="F133" s="272"/>
      <c r="G133" s="272"/>
      <c r="H133" s="272"/>
      <c r="I133" s="272"/>
      <c r="J133" s="272"/>
      <c r="K133" s="272"/>
      <c r="L133" s="272"/>
      <c r="M133" s="272"/>
      <c r="N133" s="272"/>
      <c r="O133" s="272"/>
      <c r="P133" s="272"/>
    </row>
    <row r="134" spans="1:16" ht="10.5" customHeight="1">
      <c r="A134" s="272"/>
      <c r="B134" s="272"/>
      <c r="C134" s="272"/>
      <c r="D134" s="272"/>
      <c r="E134" s="272"/>
      <c r="F134" s="272"/>
      <c r="G134" s="272"/>
      <c r="H134" s="272"/>
      <c r="I134" s="272"/>
      <c r="J134" s="272"/>
      <c r="K134" s="272"/>
      <c r="L134" s="272"/>
      <c r="M134" s="272"/>
      <c r="N134" s="272"/>
      <c r="O134" s="272"/>
      <c r="P134" s="272"/>
    </row>
    <row r="135" spans="1:16" ht="10.5" customHeight="1">
      <c r="A135" s="272"/>
      <c r="B135" s="272"/>
      <c r="C135" s="272"/>
      <c r="D135" s="272"/>
      <c r="E135" s="272"/>
      <c r="F135" s="272"/>
      <c r="G135" s="272"/>
      <c r="H135" s="272"/>
      <c r="I135" s="272"/>
      <c r="J135" s="272"/>
      <c r="K135" s="272"/>
      <c r="L135" s="272"/>
      <c r="M135" s="272"/>
      <c r="N135" s="272"/>
      <c r="O135" s="272"/>
      <c r="P135" s="272"/>
    </row>
    <row r="136" spans="1:16" ht="10.5" customHeight="1">
      <c r="A136" s="272"/>
      <c r="B136" s="272"/>
      <c r="C136" s="272"/>
      <c r="D136" s="272"/>
      <c r="E136" s="272"/>
      <c r="F136" s="272"/>
      <c r="G136" s="272"/>
      <c r="H136" s="272"/>
      <c r="I136" s="272"/>
      <c r="J136" s="272"/>
      <c r="K136" s="272"/>
      <c r="L136" s="272"/>
      <c r="M136" s="272"/>
      <c r="N136" s="272"/>
      <c r="O136" s="272"/>
      <c r="P136" s="272"/>
    </row>
    <row r="137" spans="1:16" ht="10.5" customHeight="1">
      <c r="A137" s="272"/>
      <c r="B137" s="272"/>
      <c r="C137" s="272"/>
      <c r="D137" s="272"/>
      <c r="E137" s="272"/>
      <c r="F137" s="272"/>
      <c r="G137" s="272"/>
      <c r="H137" s="272"/>
      <c r="I137" s="272"/>
      <c r="J137" s="272"/>
      <c r="K137" s="272"/>
      <c r="L137" s="272"/>
      <c r="M137" s="272"/>
      <c r="N137" s="272"/>
      <c r="O137" s="272"/>
      <c r="P137" s="272"/>
    </row>
    <row r="138" spans="1:16" ht="10.5" customHeight="1">
      <c r="A138" s="272"/>
      <c r="B138" s="272"/>
      <c r="C138" s="272"/>
      <c r="D138" s="272"/>
      <c r="E138" s="272"/>
      <c r="F138" s="272"/>
      <c r="G138" s="272"/>
      <c r="H138" s="272"/>
      <c r="I138" s="272"/>
      <c r="J138" s="272"/>
      <c r="K138" s="272"/>
      <c r="L138" s="272"/>
      <c r="M138" s="272"/>
      <c r="N138" s="272"/>
      <c r="O138" s="272"/>
      <c r="P138" s="272"/>
    </row>
    <row r="139" spans="1:16" ht="10.5" customHeight="1">
      <c r="A139" s="272"/>
      <c r="B139" s="272"/>
      <c r="C139" s="272"/>
      <c r="D139" s="272"/>
      <c r="E139" s="272"/>
      <c r="F139" s="272"/>
      <c r="G139" s="272"/>
      <c r="H139" s="272"/>
      <c r="I139" s="272"/>
      <c r="J139" s="272"/>
      <c r="K139" s="272"/>
      <c r="L139" s="272"/>
      <c r="M139" s="272"/>
      <c r="N139" s="272"/>
      <c r="O139" s="272"/>
      <c r="P139" s="272"/>
    </row>
    <row r="140" spans="1:16" ht="10.5" customHeight="1">
      <c r="A140" s="272"/>
      <c r="B140" s="272"/>
      <c r="C140" s="272"/>
      <c r="D140" s="272"/>
      <c r="E140" s="272"/>
      <c r="F140" s="272"/>
      <c r="G140" s="272"/>
      <c r="H140" s="272"/>
      <c r="I140" s="272"/>
      <c r="J140" s="272"/>
      <c r="K140" s="272"/>
      <c r="L140" s="272"/>
      <c r="M140" s="272"/>
      <c r="N140" s="272"/>
      <c r="O140" s="272"/>
      <c r="P140" s="272"/>
    </row>
    <row r="141" spans="1:16" ht="10.5" customHeight="1">
      <c r="A141" s="272"/>
      <c r="B141" s="272"/>
      <c r="C141" s="272"/>
      <c r="D141" s="272"/>
      <c r="E141" s="272"/>
      <c r="F141" s="272"/>
      <c r="G141" s="272"/>
      <c r="H141" s="272"/>
      <c r="I141" s="272"/>
      <c r="J141" s="272"/>
      <c r="K141" s="272"/>
      <c r="L141" s="272"/>
      <c r="M141" s="272"/>
      <c r="N141" s="272"/>
      <c r="O141" s="272"/>
      <c r="P141" s="272"/>
    </row>
    <row r="142" spans="1:16" ht="10.5" customHeight="1">
      <c r="A142" s="272"/>
      <c r="B142" s="272"/>
      <c r="C142" s="272"/>
      <c r="D142" s="272"/>
      <c r="E142" s="272"/>
      <c r="F142" s="272"/>
      <c r="G142" s="272"/>
      <c r="H142" s="272"/>
      <c r="I142" s="272"/>
      <c r="J142" s="272"/>
      <c r="K142" s="272"/>
      <c r="L142" s="272"/>
      <c r="M142" s="272"/>
      <c r="N142" s="272"/>
      <c r="O142" s="272"/>
      <c r="P142" s="272"/>
    </row>
    <row r="143" spans="1:16" ht="10.5" customHeight="1">
      <c r="A143" s="272"/>
      <c r="B143" s="272"/>
      <c r="C143" s="272"/>
      <c r="D143" s="272"/>
      <c r="E143" s="272"/>
      <c r="F143" s="272"/>
      <c r="G143" s="272"/>
      <c r="H143" s="272"/>
      <c r="I143" s="272"/>
      <c r="J143" s="272"/>
      <c r="K143" s="272"/>
      <c r="L143" s="272"/>
      <c r="M143" s="272"/>
      <c r="N143" s="272"/>
      <c r="O143" s="272"/>
      <c r="P143" s="272"/>
    </row>
    <row r="144" spans="1:16" ht="10.5" customHeight="1">
      <c r="A144" s="272"/>
      <c r="B144" s="272"/>
      <c r="C144" s="272"/>
      <c r="D144" s="272"/>
      <c r="E144" s="272"/>
      <c r="F144" s="272"/>
      <c r="G144" s="272"/>
      <c r="H144" s="272"/>
      <c r="I144" s="272"/>
      <c r="J144" s="272"/>
      <c r="K144" s="272"/>
      <c r="L144" s="272"/>
      <c r="M144" s="272"/>
      <c r="N144" s="272"/>
      <c r="O144" s="272"/>
      <c r="P144" s="272"/>
    </row>
    <row r="145" spans="1:16" ht="10.5" customHeight="1">
      <c r="A145" s="272"/>
      <c r="B145" s="272"/>
      <c r="C145" s="272"/>
      <c r="D145" s="272"/>
      <c r="E145" s="272"/>
      <c r="F145" s="272"/>
      <c r="G145" s="272"/>
      <c r="H145" s="272"/>
      <c r="I145" s="272"/>
      <c r="J145" s="272"/>
      <c r="K145" s="272"/>
      <c r="L145" s="272"/>
      <c r="M145" s="272"/>
      <c r="N145" s="272"/>
      <c r="O145" s="272"/>
      <c r="P145" s="272"/>
    </row>
    <row r="146" spans="1:16" ht="10.5" customHeight="1">
      <c r="A146" s="272"/>
      <c r="B146" s="272"/>
      <c r="C146" s="272"/>
      <c r="D146" s="272"/>
      <c r="E146" s="272"/>
      <c r="F146" s="272"/>
      <c r="G146" s="272"/>
      <c r="H146" s="272"/>
      <c r="I146" s="272"/>
      <c r="J146" s="272"/>
      <c r="K146" s="272"/>
      <c r="L146" s="272"/>
      <c r="M146" s="272"/>
      <c r="N146" s="272"/>
      <c r="O146" s="272"/>
      <c r="P146" s="272"/>
    </row>
    <row r="147" spans="1:16" ht="10.5" customHeight="1">
      <c r="A147" s="272"/>
      <c r="B147" s="272"/>
      <c r="C147" s="272"/>
      <c r="D147" s="272"/>
      <c r="E147" s="272"/>
      <c r="F147" s="272"/>
      <c r="G147" s="272"/>
      <c r="H147" s="272"/>
      <c r="I147" s="272"/>
      <c r="J147" s="272"/>
      <c r="K147" s="272"/>
      <c r="L147" s="272"/>
      <c r="M147" s="272"/>
      <c r="N147" s="272"/>
      <c r="O147" s="272"/>
      <c r="P147" s="272"/>
    </row>
    <row r="148" spans="1:16" ht="10.5" customHeight="1">
      <c r="A148" s="272"/>
      <c r="B148" s="272"/>
      <c r="C148" s="272"/>
      <c r="D148" s="272"/>
      <c r="E148" s="272"/>
      <c r="F148" s="272"/>
      <c r="G148" s="272"/>
      <c r="H148" s="272"/>
      <c r="I148" s="272"/>
      <c r="J148" s="272"/>
      <c r="K148" s="272"/>
      <c r="L148" s="272"/>
      <c r="M148" s="272"/>
      <c r="N148" s="272"/>
      <c r="O148" s="272"/>
      <c r="P148" s="272"/>
    </row>
    <row r="149" spans="1:16" ht="10.5" customHeight="1">
      <c r="A149" s="272"/>
      <c r="B149" s="272"/>
      <c r="C149" s="272"/>
      <c r="D149" s="272"/>
      <c r="E149" s="272"/>
      <c r="F149" s="272"/>
      <c r="G149" s="272"/>
      <c r="H149" s="272"/>
      <c r="I149" s="272"/>
      <c r="J149" s="272"/>
      <c r="K149" s="272"/>
      <c r="L149" s="272"/>
      <c r="M149" s="272"/>
      <c r="N149" s="272"/>
      <c r="O149" s="272"/>
      <c r="P149" s="272"/>
    </row>
    <row r="150" spans="1:16" ht="10.5" customHeight="1">
      <c r="A150" s="272"/>
      <c r="B150" s="272"/>
      <c r="C150" s="272"/>
      <c r="D150" s="272"/>
      <c r="E150" s="272"/>
      <c r="F150" s="272"/>
      <c r="G150" s="272"/>
      <c r="H150" s="272"/>
      <c r="I150" s="272"/>
      <c r="J150" s="272"/>
      <c r="K150" s="272"/>
      <c r="L150" s="272"/>
      <c r="M150" s="272"/>
      <c r="N150" s="272"/>
      <c r="O150" s="272"/>
      <c r="P150" s="272"/>
    </row>
    <row r="151" spans="1:16" ht="10.5" customHeight="1">
      <c r="A151" s="272"/>
      <c r="B151" s="272"/>
      <c r="C151" s="272"/>
      <c r="D151" s="272"/>
      <c r="E151" s="272"/>
      <c r="F151" s="272"/>
      <c r="G151" s="272"/>
      <c r="H151" s="272"/>
      <c r="I151" s="272"/>
      <c r="J151" s="272"/>
      <c r="K151" s="272"/>
      <c r="L151" s="272"/>
      <c r="M151" s="272"/>
      <c r="N151" s="272"/>
      <c r="O151" s="272"/>
      <c r="P151" s="272"/>
    </row>
    <row r="152" spans="1:16" ht="10.5" customHeight="1">
      <c r="A152" s="272"/>
      <c r="B152" s="272"/>
      <c r="C152" s="272"/>
      <c r="D152" s="272"/>
      <c r="E152" s="272"/>
      <c r="F152" s="272"/>
      <c r="G152" s="272"/>
      <c r="H152" s="272"/>
      <c r="I152" s="272"/>
      <c r="J152" s="272"/>
      <c r="K152" s="272"/>
      <c r="L152" s="272"/>
      <c r="M152" s="272"/>
      <c r="N152" s="272"/>
      <c r="O152" s="272"/>
      <c r="P152" s="272"/>
    </row>
    <row r="153" spans="1:16" ht="10.5" customHeight="1">
      <c r="A153" s="272"/>
      <c r="B153" s="272"/>
      <c r="C153" s="272"/>
      <c r="D153" s="272"/>
      <c r="E153" s="272"/>
      <c r="F153" s="272"/>
      <c r="G153" s="272"/>
      <c r="H153" s="272"/>
      <c r="I153" s="272"/>
      <c r="J153" s="272"/>
      <c r="K153" s="272"/>
      <c r="L153" s="272"/>
      <c r="M153" s="272"/>
      <c r="N153" s="272"/>
      <c r="O153" s="272"/>
      <c r="P153" s="272"/>
    </row>
    <row r="154" spans="1:16" ht="10.5" customHeight="1">
      <c r="A154" s="272"/>
      <c r="B154" s="272"/>
      <c r="C154" s="272"/>
      <c r="D154" s="272"/>
      <c r="E154" s="272"/>
      <c r="F154" s="272"/>
      <c r="G154" s="272"/>
      <c r="H154" s="272"/>
      <c r="I154" s="272"/>
      <c r="J154" s="272"/>
      <c r="K154" s="272"/>
      <c r="L154" s="272"/>
      <c r="M154" s="272"/>
      <c r="N154" s="272"/>
      <c r="O154" s="272"/>
      <c r="P154" s="272"/>
    </row>
    <row r="155" spans="1:16" ht="10.5" customHeight="1">
      <c r="A155" s="272"/>
      <c r="B155" s="272"/>
      <c r="C155" s="272"/>
      <c r="D155" s="272"/>
      <c r="E155" s="272"/>
      <c r="F155" s="272"/>
      <c r="G155" s="272"/>
      <c r="H155" s="272"/>
      <c r="I155" s="272"/>
      <c r="J155" s="272"/>
      <c r="K155" s="272"/>
      <c r="L155" s="272"/>
      <c r="M155" s="272"/>
      <c r="N155" s="272"/>
      <c r="O155" s="272"/>
      <c r="P155" s="272"/>
    </row>
    <row r="156" spans="1:16" ht="10.5" customHeight="1">
      <c r="A156" s="272"/>
      <c r="B156" s="272"/>
      <c r="C156" s="272"/>
      <c r="D156" s="272"/>
      <c r="E156" s="272"/>
      <c r="F156" s="272"/>
      <c r="G156" s="272"/>
      <c r="H156" s="272"/>
      <c r="I156" s="272"/>
      <c r="J156" s="272"/>
      <c r="K156" s="272"/>
      <c r="L156" s="272"/>
      <c r="M156" s="272"/>
      <c r="N156" s="272"/>
      <c r="O156" s="272"/>
      <c r="P156" s="272"/>
    </row>
    <row r="157" spans="1:16" ht="10.5" customHeight="1">
      <c r="A157" s="272"/>
      <c r="B157" s="272"/>
      <c r="C157" s="272"/>
      <c r="D157" s="272"/>
      <c r="E157" s="272"/>
      <c r="F157" s="272"/>
      <c r="G157" s="272"/>
      <c r="H157" s="272"/>
      <c r="I157" s="272"/>
      <c r="J157" s="272"/>
      <c r="K157" s="272"/>
      <c r="L157" s="272"/>
      <c r="M157" s="272"/>
      <c r="N157" s="272"/>
      <c r="O157" s="272"/>
      <c r="P157" s="272"/>
    </row>
    <row r="158" spans="1:16" ht="10.5" customHeight="1">
      <c r="A158" s="272"/>
      <c r="B158" s="272"/>
      <c r="C158" s="272"/>
      <c r="D158" s="272"/>
      <c r="E158" s="272"/>
      <c r="F158" s="272"/>
      <c r="G158" s="272"/>
      <c r="H158" s="272"/>
      <c r="I158" s="272"/>
      <c r="J158" s="272"/>
      <c r="K158" s="272"/>
      <c r="L158" s="272"/>
      <c r="M158" s="272"/>
      <c r="N158" s="272"/>
      <c r="O158" s="272"/>
      <c r="P158" s="272"/>
    </row>
    <row r="159" spans="1:16" ht="10.5" customHeight="1">
      <c r="A159" s="272"/>
      <c r="B159" s="272"/>
      <c r="C159" s="272"/>
      <c r="D159" s="272"/>
      <c r="E159" s="272"/>
      <c r="F159" s="272"/>
      <c r="G159" s="272"/>
      <c r="H159" s="272"/>
      <c r="I159" s="272"/>
      <c r="J159" s="272"/>
      <c r="K159" s="272"/>
      <c r="L159" s="272"/>
      <c r="M159" s="272"/>
      <c r="N159" s="272"/>
      <c r="O159" s="272"/>
      <c r="P159" s="272"/>
    </row>
    <row r="160" spans="1:16" ht="10.5" customHeight="1">
      <c r="A160" s="272"/>
      <c r="B160" s="272"/>
      <c r="C160" s="272"/>
      <c r="D160" s="272"/>
      <c r="E160" s="272"/>
      <c r="F160" s="272"/>
      <c r="G160" s="272"/>
      <c r="H160" s="272"/>
      <c r="I160" s="272"/>
      <c r="J160" s="272"/>
      <c r="K160" s="272"/>
      <c r="L160" s="272"/>
      <c r="M160" s="272"/>
      <c r="N160" s="272"/>
      <c r="O160" s="272"/>
      <c r="P160" s="272"/>
    </row>
    <row r="161" spans="1:16" ht="10.5" customHeight="1">
      <c r="A161" s="272"/>
      <c r="B161" s="272"/>
      <c r="C161" s="272"/>
      <c r="D161" s="272"/>
      <c r="E161" s="272"/>
      <c r="F161" s="272"/>
      <c r="G161" s="272"/>
      <c r="H161" s="272"/>
      <c r="I161" s="272"/>
      <c r="J161" s="272"/>
      <c r="K161" s="272"/>
      <c r="L161" s="272"/>
      <c r="M161" s="272"/>
      <c r="N161" s="272"/>
      <c r="O161" s="272"/>
      <c r="P161" s="272"/>
    </row>
    <row r="162" spans="1:16" ht="10.5" customHeight="1">
      <c r="A162" s="272"/>
      <c r="B162" s="272"/>
      <c r="C162" s="272"/>
      <c r="D162" s="272"/>
      <c r="E162" s="272"/>
      <c r="F162" s="272"/>
      <c r="G162" s="272"/>
      <c r="H162" s="272"/>
      <c r="I162" s="272"/>
      <c r="J162" s="272"/>
      <c r="K162" s="272"/>
      <c r="L162" s="272"/>
      <c r="M162" s="272"/>
      <c r="N162" s="272"/>
      <c r="O162" s="272"/>
      <c r="P162" s="272"/>
    </row>
    <row r="163" spans="1:16" ht="10.5" customHeight="1">
      <c r="A163" s="272"/>
      <c r="B163" s="272"/>
      <c r="C163" s="272"/>
      <c r="D163" s="272"/>
      <c r="E163" s="272"/>
      <c r="F163" s="272"/>
      <c r="G163" s="272"/>
      <c r="H163" s="272"/>
      <c r="I163" s="272"/>
      <c r="J163" s="272"/>
      <c r="K163" s="272"/>
      <c r="L163" s="272"/>
      <c r="M163" s="272"/>
      <c r="N163" s="272"/>
      <c r="O163" s="272"/>
      <c r="P163" s="272"/>
    </row>
    <row r="164" spans="1:16" ht="10.5" customHeight="1">
      <c r="A164" s="272"/>
      <c r="B164" s="272"/>
      <c r="C164" s="272"/>
      <c r="D164" s="272"/>
      <c r="E164" s="272"/>
      <c r="F164" s="272"/>
      <c r="G164" s="272"/>
      <c r="H164" s="272"/>
      <c r="I164" s="272"/>
      <c r="J164" s="272"/>
      <c r="K164" s="272"/>
      <c r="L164" s="272"/>
      <c r="M164" s="272"/>
      <c r="N164" s="272"/>
      <c r="O164" s="272"/>
      <c r="P164" s="272"/>
    </row>
    <row r="165" spans="1:16" ht="10.5" customHeight="1">
      <c r="A165" s="272"/>
      <c r="B165" s="272"/>
      <c r="C165" s="272"/>
      <c r="D165" s="272"/>
      <c r="E165" s="272"/>
      <c r="F165" s="272"/>
      <c r="G165" s="272"/>
      <c r="H165" s="272"/>
      <c r="I165" s="272"/>
      <c r="J165" s="272"/>
      <c r="K165" s="272"/>
      <c r="L165" s="272"/>
      <c r="M165" s="272"/>
      <c r="N165" s="272"/>
      <c r="O165" s="272"/>
      <c r="P165" s="272"/>
    </row>
    <row r="166" spans="1:16" ht="10.5" customHeight="1">
      <c r="A166" s="272"/>
      <c r="B166" s="272"/>
      <c r="C166" s="272"/>
      <c r="D166" s="272"/>
      <c r="E166" s="272"/>
      <c r="F166" s="272"/>
      <c r="G166" s="272"/>
      <c r="H166" s="272"/>
      <c r="I166" s="272"/>
      <c r="J166" s="272"/>
      <c r="K166" s="272"/>
      <c r="L166" s="272"/>
      <c r="M166" s="272"/>
      <c r="N166" s="272"/>
      <c r="O166" s="272"/>
      <c r="P166" s="272"/>
    </row>
    <row r="167" spans="1:16" ht="10.5" customHeight="1">
      <c r="A167" s="272"/>
      <c r="B167" s="272"/>
      <c r="C167" s="272"/>
      <c r="D167" s="272"/>
      <c r="E167" s="272"/>
      <c r="F167" s="272"/>
      <c r="G167" s="272"/>
      <c r="H167" s="272"/>
      <c r="I167" s="272"/>
      <c r="J167" s="272"/>
      <c r="K167" s="272"/>
      <c r="L167" s="272"/>
      <c r="M167" s="272"/>
      <c r="N167" s="272"/>
      <c r="O167" s="272"/>
      <c r="P167" s="272"/>
    </row>
    <row r="168" spans="1:16" ht="10.5" customHeight="1">
      <c r="A168" s="272"/>
      <c r="B168" s="272"/>
      <c r="C168" s="272"/>
      <c r="D168" s="272"/>
      <c r="E168" s="272"/>
      <c r="F168" s="272"/>
      <c r="G168" s="272"/>
      <c r="H168" s="272"/>
      <c r="I168" s="272"/>
      <c r="J168" s="272"/>
      <c r="K168" s="272"/>
      <c r="L168" s="272"/>
      <c r="M168" s="272"/>
      <c r="N168" s="272"/>
      <c r="O168" s="272"/>
      <c r="P168" s="272"/>
    </row>
    <row r="169" spans="1:16" ht="10.5" customHeight="1">
      <c r="A169" s="272"/>
      <c r="B169" s="272"/>
      <c r="C169" s="272"/>
      <c r="D169" s="272"/>
      <c r="E169" s="272"/>
      <c r="F169" s="272"/>
      <c r="G169" s="272"/>
      <c r="H169" s="272"/>
      <c r="I169" s="272"/>
      <c r="J169" s="272"/>
      <c r="K169" s="272"/>
      <c r="L169" s="272"/>
      <c r="M169" s="272"/>
      <c r="N169" s="272"/>
      <c r="O169" s="272"/>
      <c r="P169" s="272"/>
    </row>
    <row r="170" spans="1:16" ht="10.5" customHeight="1">
      <c r="A170" s="272"/>
      <c r="B170" s="272"/>
      <c r="C170" s="272"/>
      <c r="D170" s="272"/>
      <c r="E170" s="272"/>
      <c r="F170" s="272"/>
      <c r="G170" s="272"/>
      <c r="H170" s="272"/>
      <c r="I170" s="272"/>
      <c r="J170" s="272"/>
      <c r="K170" s="272"/>
      <c r="L170" s="272"/>
      <c r="M170" s="272"/>
      <c r="N170" s="272"/>
      <c r="O170" s="272"/>
      <c r="P170" s="272"/>
    </row>
    <row r="171" spans="1:16" ht="10.5" customHeight="1">
      <c r="A171" s="272"/>
      <c r="B171" s="272"/>
      <c r="C171" s="272"/>
      <c r="D171" s="272"/>
      <c r="E171" s="272"/>
      <c r="F171" s="272"/>
      <c r="G171" s="272"/>
      <c r="H171" s="272"/>
      <c r="I171" s="272"/>
      <c r="J171" s="272"/>
      <c r="K171" s="272"/>
      <c r="L171" s="272"/>
      <c r="M171" s="272"/>
      <c r="N171" s="272"/>
      <c r="O171" s="272"/>
      <c r="P171" s="272"/>
    </row>
    <row r="172" spans="1:16" ht="10.5" customHeight="1">
      <c r="A172" s="272"/>
      <c r="B172" s="272"/>
      <c r="C172" s="272"/>
      <c r="D172" s="272"/>
      <c r="E172" s="272"/>
      <c r="F172" s="272"/>
      <c r="G172" s="272"/>
      <c r="H172" s="272"/>
      <c r="I172" s="272"/>
      <c r="J172" s="272"/>
      <c r="K172" s="272"/>
      <c r="L172" s="272"/>
      <c r="M172" s="272"/>
      <c r="N172" s="272"/>
      <c r="O172" s="272"/>
      <c r="P172" s="272"/>
    </row>
    <row r="173" spans="1:16" ht="10.5" customHeight="1">
      <c r="A173" s="272"/>
      <c r="B173" s="272"/>
      <c r="C173" s="272"/>
      <c r="D173" s="272"/>
      <c r="E173" s="272"/>
      <c r="F173" s="272"/>
      <c r="G173" s="272"/>
      <c r="H173" s="272"/>
      <c r="I173" s="272"/>
      <c r="J173" s="272"/>
      <c r="K173" s="272"/>
      <c r="L173" s="272"/>
      <c r="M173" s="272"/>
      <c r="N173" s="272"/>
      <c r="O173" s="272"/>
      <c r="P173" s="272"/>
    </row>
    <row r="174" spans="1:16" ht="10.5" customHeight="1">
      <c r="A174" s="272"/>
      <c r="B174" s="272"/>
      <c r="C174" s="272"/>
      <c r="D174" s="272"/>
      <c r="E174" s="272"/>
      <c r="F174" s="272"/>
      <c r="G174" s="272"/>
      <c r="H174" s="272"/>
      <c r="I174" s="272"/>
      <c r="J174" s="272"/>
      <c r="K174" s="272"/>
      <c r="L174" s="272"/>
      <c r="M174" s="272"/>
      <c r="N174" s="272"/>
      <c r="O174" s="272"/>
      <c r="P174" s="272"/>
    </row>
    <row r="175" spans="1:16" ht="10.5" customHeight="1">
      <c r="A175" s="272"/>
      <c r="B175" s="272"/>
      <c r="C175" s="272"/>
      <c r="D175" s="272"/>
      <c r="E175" s="272"/>
      <c r="F175" s="272"/>
      <c r="G175" s="272"/>
      <c r="H175" s="272"/>
      <c r="I175" s="272"/>
      <c r="J175" s="272"/>
      <c r="K175" s="272"/>
      <c r="L175" s="272"/>
      <c r="M175" s="272"/>
      <c r="N175" s="272"/>
      <c r="O175" s="272"/>
      <c r="P175" s="272"/>
    </row>
    <row r="176" spans="1:16" ht="10.5" customHeight="1">
      <c r="A176" s="272"/>
      <c r="B176" s="272"/>
      <c r="C176" s="272"/>
      <c r="D176" s="272"/>
      <c r="E176" s="272"/>
      <c r="F176" s="272"/>
      <c r="G176" s="272"/>
      <c r="H176" s="272"/>
      <c r="I176" s="272"/>
      <c r="J176" s="272"/>
      <c r="K176" s="272"/>
      <c r="L176" s="272"/>
      <c r="M176" s="272"/>
      <c r="N176" s="272"/>
      <c r="O176" s="272"/>
      <c r="P176" s="272"/>
    </row>
    <row r="177" spans="1:16" ht="10.5" customHeight="1">
      <c r="A177" s="272"/>
      <c r="B177" s="272"/>
      <c r="C177" s="272"/>
      <c r="D177" s="272"/>
      <c r="E177" s="272"/>
      <c r="F177" s="272"/>
      <c r="G177" s="272"/>
      <c r="H177" s="272"/>
      <c r="I177" s="272"/>
      <c r="J177" s="272"/>
      <c r="K177" s="272"/>
      <c r="L177" s="272"/>
      <c r="M177" s="272"/>
      <c r="N177" s="272"/>
      <c r="O177" s="272"/>
      <c r="P177" s="272"/>
    </row>
    <row r="178" spans="1:16" ht="10.5" customHeight="1">
      <c r="A178" s="272"/>
      <c r="B178" s="272"/>
      <c r="C178" s="272"/>
      <c r="D178" s="272"/>
      <c r="E178" s="272"/>
      <c r="F178" s="272"/>
      <c r="G178" s="272"/>
      <c r="H178" s="272"/>
      <c r="I178" s="272"/>
      <c r="J178" s="272"/>
      <c r="K178" s="272"/>
      <c r="L178" s="272"/>
      <c r="M178" s="272"/>
      <c r="N178" s="272"/>
      <c r="O178" s="272"/>
      <c r="P178" s="272"/>
    </row>
    <row r="179" spans="1:16" ht="10.5" customHeight="1">
      <c r="A179" s="272"/>
      <c r="B179" s="272"/>
      <c r="C179" s="272"/>
      <c r="D179" s="272"/>
      <c r="E179" s="272"/>
      <c r="F179" s="272"/>
      <c r="G179" s="272"/>
      <c r="H179" s="272"/>
      <c r="I179" s="272"/>
      <c r="J179" s="272"/>
      <c r="K179" s="272"/>
      <c r="L179" s="272"/>
      <c r="M179" s="272"/>
      <c r="N179" s="272"/>
      <c r="O179" s="272"/>
      <c r="P179" s="272"/>
    </row>
    <row r="180" spans="1:16" ht="10.5" customHeight="1">
      <c r="A180" s="272"/>
      <c r="B180" s="272"/>
      <c r="C180" s="272"/>
      <c r="D180" s="272"/>
      <c r="E180" s="272"/>
      <c r="F180" s="272"/>
      <c r="G180" s="272"/>
      <c r="H180" s="272"/>
      <c r="I180" s="272"/>
      <c r="J180" s="272"/>
      <c r="K180" s="272"/>
      <c r="L180" s="272"/>
      <c r="M180" s="272"/>
      <c r="N180" s="272"/>
      <c r="O180" s="272"/>
      <c r="P180" s="272"/>
    </row>
    <row r="181" spans="1:16" ht="10.5" customHeight="1">
      <c r="A181" s="272"/>
      <c r="B181" s="272"/>
      <c r="C181" s="272"/>
      <c r="D181" s="272"/>
      <c r="E181" s="272"/>
      <c r="F181" s="272"/>
      <c r="G181" s="272"/>
      <c r="H181" s="272"/>
      <c r="I181" s="272"/>
      <c r="J181" s="272"/>
      <c r="K181" s="272"/>
      <c r="L181" s="272"/>
      <c r="M181" s="272"/>
      <c r="N181" s="272"/>
      <c r="O181" s="272"/>
      <c r="P181" s="272"/>
    </row>
    <row r="182" spans="1:16" ht="10.5" customHeight="1">
      <c r="A182" s="272"/>
      <c r="B182" s="272"/>
      <c r="C182" s="272"/>
      <c r="D182" s="272"/>
      <c r="E182" s="272"/>
      <c r="F182" s="272"/>
      <c r="G182" s="272"/>
      <c r="H182" s="272"/>
      <c r="I182" s="272"/>
      <c r="J182" s="272"/>
      <c r="K182" s="272"/>
      <c r="L182" s="272"/>
      <c r="M182" s="272"/>
      <c r="N182" s="272"/>
      <c r="O182" s="272"/>
      <c r="P182" s="272"/>
    </row>
    <row r="183" spans="1:16" ht="10.5" customHeight="1">
      <c r="A183" s="272"/>
      <c r="B183" s="272"/>
      <c r="C183" s="272"/>
      <c r="D183" s="272"/>
      <c r="E183" s="272"/>
      <c r="F183" s="272"/>
      <c r="G183" s="272"/>
      <c r="H183" s="272"/>
      <c r="I183" s="272"/>
      <c r="J183" s="272"/>
      <c r="K183" s="272"/>
      <c r="L183" s="272"/>
      <c r="M183" s="272"/>
      <c r="N183" s="272"/>
      <c r="O183" s="272"/>
      <c r="P183" s="272"/>
    </row>
    <row r="184" spans="1:16" ht="10.5" customHeight="1">
      <c r="A184" s="272"/>
      <c r="B184" s="272"/>
      <c r="C184" s="272"/>
      <c r="D184" s="272"/>
      <c r="E184" s="272"/>
      <c r="F184" s="272"/>
      <c r="G184" s="272"/>
      <c r="H184" s="272"/>
      <c r="I184" s="272"/>
      <c r="J184" s="272"/>
      <c r="K184" s="272"/>
      <c r="L184" s="272"/>
      <c r="M184" s="272"/>
      <c r="N184" s="272"/>
      <c r="O184" s="272"/>
      <c r="P184" s="272"/>
    </row>
    <row r="185" spans="1:16" ht="10.5" customHeight="1">
      <c r="A185" s="272"/>
      <c r="B185" s="272"/>
      <c r="C185" s="272"/>
      <c r="D185" s="272"/>
      <c r="E185" s="272"/>
      <c r="F185" s="272"/>
      <c r="G185" s="272"/>
      <c r="H185" s="272"/>
      <c r="I185" s="272"/>
      <c r="J185" s="272"/>
      <c r="K185" s="272"/>
      <c r="L185" s="272"/>
      <c r="M185" s="272"/>
      <c r="N185" s="272"/>
      <c r="O185" s="272"/>
      <c r="P185" s="272"/>
    </row>
    <row r="186" spans="1:16" ht="10.5" customHeight="1">
      <c r="A186" s="272"/>
      <c r="B186" s="272"/>
      <c r="C186" s="272"/>
      <c r="D186" s="272"/>
      <c r="E186" s="272"/>
      <c r="F186" s="272"/>
      <c r="G186" s="272"/>
      <c r="H186" s="272"/>
      <c r="I186" s="272"/>
      <c r="J186" s="272"/>
      <c r="K186" s="272"/>
      <c r="L186" s="272"/>
      <c r="M186" s="272"/>
      <c r="N186" s="272"/>
      <c r="O186" s="272"/>
      <c r="P186" s="272"/>
    </row>
    <row r="187" spans="1:16" ht="10.5" customHeight="1">
      <c r="A187" s="272"/>
      <c r="B187" s="272"/>
      <c r="C187" s="272"/>
      <c r="D187" s="272"/>
      <c r="E187" s="272"/>
      <c r="F187" s="272"/>
      <c r="G187" s="272"/>
      <c r="H187" s="272"/>
      <c r="I187" s="272"/>
      <c r="J187" s="272"/>
      <c r="K187" s="272"/>
      <c r="L187" s="272"/>
      <c r="M187" s="272"/>
      <c r="N187" s="272"/>
      <c r="O187" s="272"/>
      <c r="P187" s="272"/>
    </row>
    <row r="188" spans="1:16" ht="10.5" customHeight="1">
      <c r="A188" s="272"/>
      <c r="B188" s="272"/>
      <c r="C188" s="272"/>
      <c r="D188" s="272"/>
      <c r="E188" s="272"/>
      <c r="F188" s="272"/>
      <c r="G188" s="272"/>
      <c r="H188" s="272"/>
      <c r="I188" s="272"/>
      <c r="J188" s="272"/>
      <c r="K188" s="272"/>
      <c r="L188" s="272"/>
      <c r="M188" s="272"/>
      <c r="N188" s="272"/>
      <c r="O188" s="272"/>
      <c r="P188" s="272"/>
    </row>
    <row r="189" spans="1:16" ht="10.5" customHeight="1">
      <c r="A189" s="272"/>
      <c r="B189" s="272"/>
      <c r="C189" s="272"/>
      <c r="D189" s="272"/>
      <c r="E189" s="272"/>
      <c r="F189" s="272"/>
      <c r="G189" s="272"/>
      <c r="H189" s="272"/>
      <c r="I189" s="272"/>
      <c r="J189" s="272"/>
      <c r="K189" s="272"/>
      <c r="L189" s="272"/>
      <c r="M189" s="272"/>
      <c r="N189" s="272"/>
      <c r="O189" s="272"/>
      <c r="P189" s="272"/>
    </row>
    <row r="190" spans="1:16" ht="10.5" customHeight="1">
      <c r="A190" s="272"/>
      <c r="B190" s="272"/>
      <c r="C190" s="272"/>
      <c r="D190" s="272"/>
      <c r="E190" s="272"/>
      <c r="F190" s="272"/>
      <c r="G190" s="272"/>
      <c r="H190" s="272"/>
      <c r="I190" s="272"/>
      <c r="J190" s="272"/>
      <c r="K190" s="272"/>
      <c r="L190" s="272"/>
      <c r="M190" s="272"/>
      <c r="N190" s="272"/>
      <c r="O190" s="272"/>
      <c r="P190" s="272"/>
    </row>
    <row r="191" spans="1:16" ht="10.5" customHeight="1">
      <c r="A191" s="272"/>
      <c r="B191" s="272"/>
      <c r="C191" s="272"/>
      <c r="D191" s="272"/>
      <c r="E191" s="272"/>
      <c r="F191" s="272"/>
      <c r="G191" s="272"/>
      <c r="H191" s="272"/>
      <c r="I191" s="272"/>
      <c r="J191" s="272"/>
      <c r="K191" s="272"/>
      <c r="L191" s="272"/>
      <c r="M191" s="272"/>
      <c r="N191" s="272"/>
      <c r="O191" s="272"/>
      <c r="P191" s="272"/>
    </row>
    <row r="192" spans="1:16" ht="10.5" customHeight="1">
      <c r="A192" s="272"/>
      <c r="B192" s="272"/>
      <c r="C192" s="272"/>
      <c r="D192" s="272"/>
      <c r="E192" s="272"/>
      <c r="F192" s="272"/>
      <c r="G192" s="272"/>
      <c r="H192" s="272"/>
      <c r="I192" s="272"/>
      <c r="J192" s="272"/>
      <c r="K192" s="272"/>
      <c r="L192" s="272"/>
      <c r="M192" s="272"/>
      <c r="N192" s="272"/>
      <c r="O192" s="272"/>
      <c r="P192" s="272"/>
    </row>
    <row r="193" spans="1:16" ht="10.5" customHeight="1">
      <c r="A193" s="272"/>
      <c r="B193" s="272"/>
      <c r="C193" s="272"/>
      <c r="D193" s="272"/>
      <c r="E193" s="272"/>
      <c r="F193" s="272"/>
      <c r="G193" s="272"/>
      <c r="H193" s="272"/>
      <c r="I193" s="272"/>
      <c r="J193" s="272"/>
      <c r="K193" s="272"/>
      <c r="L193" s="272"/>
      <c r="M193" s="272"/>
      <c r="N193" s="272"/>
      <c r="O193" s="272"/>
      <c r="P193" s="272"/>
    </row>
    <row r="194" spans="1:16" ht="10.5" customHeight="1">
      <c r="A194" s="272"/>
      <c r="B194" s="272"/>
      <c r="C194" s="272"/>
      <c r="D194" s="272"/>
      <c r="E194" s="272"/>
      <c r="F194" s="272"/>
      <c r="G194" s="272"/>
      <c r="H194" s="272"/>
      <c r="I194" s="272"/>
      <c r="J194" s="272"/>
      <c r="K194" s="272"/>
      <c r="L194" s="272"/>
      <c r="M194" s="272"/>
      <c r="N194" s="272"/>
      <c r="O194" s="272"/>
      <c r="P194" s="272"/>
    </row>
    <row r="195" spans="1:16" ht="10.5" customHeight="1">
      <c r="A195" s="272"/>
      <c r="B195" s="272"/>
      <c r="C195" s="272"/>
      <c r="D195" s="272"/>
      <c r="E195" s="272"/>
      <c r="F195" s="272"/>
      <c r="G195" s="272"/>
      <c r="H195" s="272"/>
      <c r="I195" s="272"/>
      <c r="J195" s="272"/>
      <c r="K195" s="272"/>
      <c r="L195" s="272"/>
      <c r="M195" s="272"/>
      <c r="N195" s="272"/>
      <c r="O195" s="272"/>
      <c r="P195" s="272"/>
    </row>
    <row r="196" spans="1:16" ht="10.5" customHeight="1">
      <c r="A196" s="272"/>
      <c r="B196" s="272"/>
      <c r="C196" s="272"/>
      <c r="D196" s="272"/>
      <c r="E196" s="272"/>
      <c r="F196" s="272"/>
      <c r="G196" s="272"/>
      <c r="H196" s="272"/>
      <c r="I196" s="272"/>
      <c r="J196" s="272"/>
      <c r="K196" s="272"/>
      <c r="L196" s="272"/>
      <c r="M196" s="272"/>
      <c r="N196" s="272"/>
      <c r="O196" s="272"/>
      <c r="P196" s="272"/>
    </row>
    <row r="197" spans="1:16" ht="10.5" customHeight="1">
      <c r="A197" s="272"/>
      <c r="B197" s="272"/>
      <c r="C197" s="272"/>
      <c r="D197" s="272"/>
      <c r="E197" s="272"/>
      <c r="F197" s="272"/>
      <c r="G197" s="272"/>
      <c r="H197" s="272"/>
      <c r="I197" s="272"/>
      <c r="J197" s="272"/>
      <c r="K197" s="272"/>
      <c r="L197" s="272"/>
      <c r="M197" s="272"/>
      <c r="N197" s="272"/>
      <c r="O197" s="272"/>
      <c r="P197" s="272"/>
    </row>
    <row r="198" spans="1:16" ht="10.5" customHeight="1">
      <c r="A198" s="272"/>
      <c r="B198" s="272"/>
      <c r="C198" s="272"/>
      <c r="D198" s="272"/>
      <c r="E198" s="272"/>
      <c r="F198" s="272"/>
      <c r="G198" s="272"/>
      <c r="H198" s="272"/>
      <c r="I198" s="272"/>
      <c r="J198" s="272"/>
      <c r="K198" s="272"/>
      <c r="L198" s="272"/>
      <c r="M198" s="272"/>
      <c r="N198" s="272"/>
      <c r="O198" s="272"/>
      <c r="P198" s="272"/>
    </row>
    <row r="199" spans="1:16" ht="10.5" customHeight="1">
      <c r="A199" s="272"/>
      <c r="B199" s="272"/>
      <c r="C199" s="272"/>
      <c r="D199" s="272"/>
      <c r="E199" s="272"/>
      <c r="F199" s="272"/>
      <c r="G199" s="272"/>
      <c r="H199" s="272"/>
      <c r="I199" s="272"/>
      <c r="J199" s="272"/>
      <c r="K199" s="272"/>
      <c r="L199" s="272"/>
      <c r="M199" s="272"/>
      <c r="N199" s="272"/>
      <c r="O199" s="272"/>
      <c r="P199" s="272"/>
    </row>
    <row r="200" spans="1:16" ht="10.5" customHeight="1">
      <c r="A200" s="272"/>
      <c r="B200" s="272"/>
      <c r="C200" s="272"/>
      <c r="D200" s="272"/>
      <c r="E200" s="272"/>
      <c r="F200" s="272"/>
      <c r="G200" s="272"/>
      <c r="H200" s="272"/>
      <c r="I200" s="272"/>
      <c r="J200" s="272"/>
      <c r="K200" s="272"/>
      <c r="L200" s="272"/>
      <c r="M200" s="272"/>
      <c r="N200" s="272"/>
      <c r="O200" s="272"/>
      <c r="P200" s="272"/>
    </row>
    <row r="201" spans="1:16" ht="10.5" customHeight="1">
      <c r="A201" s="272"/>
      <c r="B201" s="272"/>
      <c r="C201" s="272"/>
      <c r="D201" s="272"/>
      <c r="E201" s="272"/>
      <c r="F201" s="272"/>
      <c r="G201" s="272"/>
      <c r="H201" s="272"/>
      <c r="I201" s="272"/>
      <c r="J201" s="272"/>
      <c r="K201" s="272"/>
      <c r="L201" s="272"/>
      <c r="M201" s="272"/>
      <c r="N201" s="272"/>
      <c r="O201" s="272"/>
      <c r="P201" s="272"/>
    </row>
    <row r="202" spans="1:16" ht="10.5" customHeight="1">
      <c r="A202" s="272"/>
      <c r="B202" s="272"/>
      <c r="C202" s="272"/>
      <c r="D202" s="272"/>
      <c r="E202" s="272"/>
      <c r="F202" s="272"/>
      <c r="G202" s="272"/>
      <c r="H202" s="272"/>
      <c r="I202" s="272"/>
      <c r="J202" s="272"/>
      <c r="K202" s="272"/>
      <c r="L202" s="272"/>
      <c r="M202" s="272"/>
      <c r="N202" s="272"/>
      <c r="O202" s="272"/>
      <c r="P202" s="272"/>
    </row>
    <row r="203" spans="1:16" ht="10.5" customHeight="1">
      <c r="A203" s="272"/>
      <c r="B203" s="272"/>
      <c r="C203" s="272"/>
      <c r="D203" s="272"/>
      <c r="E203" s="272"/>
      <c r="F203" s="272"/>
      <c r="G203" s="272"/>
      <c r="H203" s="272"/>
      <c r="I203" s="272"/>
      <c r="J203" s="272"/>
      <c r="K203" s="272"/>
      <c r="L203" s="272"/>
      <c r="M203" s="272"/>
      <c r="N203" s="272"/>
      <c r="O203" s="272"/>
      <c r="P203" s="272"/>
    </row>
    <row r="204" spans="1:16" ht="10.5" customHeight="1">
      <c r="A204" s="272"/>
      <c r="B204" s="272"/>
      <c r="C204" s="272"/>
      <c r="D204" s="272"/>
      <c r="E204" s="272"/>
      <c r="F204" s="272"/>
      <c r="G204" s="272"/>
      <c r="H204" s="272"/>
      <c r="I204" s="272"/>
      <c r="J204" s="272"/>
      <c r="K204" s="272"/>
      <c r="L204" s="272"/>
      <c r="M204" s="272"/>
      <c r="N204" s="272"/>
      <c r="O204" s="272"/>
      <c r="P204" s="272"/>
    </row>
    <row r="205" spans="1:16" ht="10.5" customHeight="1">
      <c r="A205" s="272"/>
      <c r="B205" s="272"/>
      <c r="C205" s="272"/>
      <c r="D205" s="272"/>
      <c r="E205" s="272"/>
      <c r="F205" s="272"/>
      <c r="G205" s="272"/>
      <c r="H205" s="272"/>
      <c r="I205" s="272"/>
      <c r="J205" s="272"/>
      <c r="K205" s="272"/>
      <c r="L205" s="272"/>
      <c r="M205" s="272"/>
      <c r="N205" s="272"/>
      <c r="O205" s="272"/>
      <c r="P205" s="272"/>
    </row>
    <row r="206" spans="1:16" ht="10.5" customHeight="1">
      <c r="A206" s="272"/>
      <c r="B206" s="272"/>
      <c r="C206" s="272"/>
      <c r="D206" s="272"/>
      <c r="E206" s="272"/>
      <c r="F206" s="272"/>
      <c r="G206" s="272"/>
      <c r="H206" s="272"/>
      <c r="I206" s="272"/>
      <c r="J206" s="272"/>
      <c r="K206" s="272"/>
      <c r="L206" s="272"/>
      <c r="M206" s="272"/>
      <c r="N206" s="272"/>
      <c r="O206" s="272"/>
      <c r="P206" s="272"/>
    </row>
    <row r="207" spans="1:16" ht="10.5" customHeight="1">
      <c r="A207" s="272"/>
      <c r="B207" s="272"/>
      <c r="C207" s="272"/>
      <c r="D207" s="272"/>
      <c r="E207" s="272"/>
      <c r="F207" s="272"/>
      <c r="G207" s="272"/>
      <c r="H207" s="272"/>
      <c r="I207" s="272"/>
      <c r="J207" s="272"/>
      <c r="K207" s="272"/>
      <c r="L207" s="272"/>
      <c r="M207" s="272"/>
      <c r="N207" s="272"/>
      <c r="O207" s="272"/>
      <c r="P207" s="272"/>
    </row>
    <row r="208" spans="1:16" ht="10.5" customHeight="1">
      <c r="A208" s="272"/>
      <c r="B208" s="272"/>
      <c r="C208" s="272"/>
      <c r="D208" s="272"/>
      <c r="E208" s="272"/>
      <c r="F208" s="272"/>
      <c r="G208" s="272"/>
      <c r="H208" s="272"/>
      <c r="I208" s="272"/>
      <c r="J208" s="272"/>
      <c r="K208" s="272"/>
      <c r="L208" s="272"/>
      <c r="M208" s="272"/>
      <c r="N208" s="272"/>
      <c r="O208" s="272"/>
      <c r="P208" s="272"/>
    </row>
    <row r="209" spans="1:16" ht="10.5" customHeight="1">
      <c r="A209" s="272"/>
      <c r="B209" s="272"/>
      <c r="C209" s="272"/>
      <c r="D209" s="272"/>
      <c r="E209" s="272"/>
      <c r="F209" s="272"/>
      <c r="G209" s="272"/>
      <c r="H209" s="272"/>
      <c r="I209" s="272"/>
      <c r="J209" s="272"/>
      <c r="K209" s="272"/>
      <c r="L209" s="272"/>
      <c r="M209" s="272"/>
      <c r="N209" s="272"/>
      <c r="O209" s="272"/>
      <c r="P209" s="272"/>
    </row>
    <row r="210" spans="1:16" ht="10.5" customHeight="1">
      <c r="A210" s="272"/>
      <c r="B210" s="272"/>
      <c r="C210" s="272"/>
      <c r="D210" s="272"/>
      <c r="E210" s="272"/>
      <c r="F210" s="272"/>
      <c r="G210" s="272"/>
      <c r="H210" s="272"/>
      <c r="I210" s="272"/>
      <c r="J210" s="272"/>
      <c r="K210" s="272"/>
      <c r="L210" s="272"/>
      <c r="M210" s="272"/>
      <c r="N210" s="272"/>
      <c r="O210" s="272"/>
      <c r="P210" s="272"/>
    </row>
    <row r="211" spans="1:16" ht="10.5" customHeight="1">
      <c r="A211" s="272"/>
      <c r="B211" s="272"/>
      <c r="C211" s="272"/>
      <c r="D211" s="272"/>
      <c r="E211" s="272"/>
      <c r="F211" s="272"/>
      <c r="G211" s="272"/>
      <c r="H211" s="272"/>
      <c r="I211" s="272"/>
      <c r="J211" s="272"/>
      <c r="K211" s="272"/>
      <c r="L211" s="272"/>
      <c r="M211" s="272"/>
      <c r="N211" s="272"/>
      <c r="O211" s="272"/>
      <c r="P211" s="272"/>
    </row>
    <row r="212" spans="1:16" ht="10.5" customHeight="1">
      <c r="A212" s="272"/>
      <c r="B212" s="272"/>
      <c r="C212" s="272"/>
      <c r="D212" s="272"/>
      <c r="E212" s="272"/>
      <c r="F212" s="272"/>
      <c r="G212" s="272"/>
      <c r="H212" s="272"/>
      <c r="I212" s="272"/>
      <c r="J212" s="272"/>
      <c r="K212" s="272"/>
      <c r="L212" s="272"/>
      <c r="M212" s="272"/>
      <c r="N212" s="272"/>
      <c r="O212" s="272"/>
      <c r="P212" s="272"/>
    </row>
    <row r="213" spans="1:16" ht="10.5" customHeight="1">
      <c r="A213" s="272"/>
      <c r="B213" s="272"/>
      <c r="C213" s="272"/>
      <c r="D213" s="272"/>
      <c r="E213" s="272"/>
      <c r="F213" s="272"/>
      <c r="G213" s="272"/>
      <c r="H213" s="272"/>
      <c r="I213" s="272"/>
      <c r="J213" s="272"/>
      <c r="K213" s="272"/>
      <c r="L213" s="272"/>
      <c r="M213" s="272"/>
      <c r="N213" s="272"/>
      <c r="O213" s="272"/>
      <c r="P213" s="272"/>
    </row>
    <row r="214" spans="1:16" ht="10.5" customHeight="1">
      <c r="A214" s="272"/>
      <c r="B214" s="272"/>
      <c r="C214" s="272"/>
      <c r="D214" s="272"/>
      <c r="E214" s="272"/>
      <c r="F214" s="272"/>
      <c r="G214" s="272"/>
      <c r="H214" s="272"/>
      <c r="I214" s="272"/>
      <c r="J214" s="272"/>
      <c r="K214" s="272"/>
      <c r="L214" s="272"/>
      <c r="M214" s="272"/>
      <c r="N214" s="272"/>
      <c r="O214" s="272"/>
      <c r="P214" s="272"/>
    </row>
    <row r="215" spans="1:16" ht="10.5" customHeight="1">
      <c r="A215" s="272"/>
      <c r="B215" s="272"/>
      <c r="C215" s="272"/>
      <c r="D215" s="272"/>
      <c r="E215" s="272"/>
      <c r="F215" s="272"/>
      <c r="G215" s="272"/>
      <c r="H215" s="272"/>
      <c r="I215" s="272"/>
      <c r="J215" s="272"/>
      <c r="K215" s="272"/>
      <c r="L215" s="272"/>
      <c r="M215" s="272"/>
      <c r="N215" s="272"/>
      <c r="O215" s="272"/>
      <c r="P215" s="272"/>
    </row>
    <row r="216" spans="1:16" ht="10.5" customHeight="1">
      <c r="A216" s="272"/>
      <c r="B216" s="272"/>
      <c r="C216" s="272"/>
      <c r="D216" s="272"/>
      <c r="E216" s="272"/>
      <c r="F216" s="272"/>
      <c r="G216" s="272"/>
      <c r="H216" s="272"/>
      <c r="I216" s="272"/>
      <c r="J216" s="272"/>
      <c r="K216" s="272"/>
      <c r="L216" s="272"/>
      <c r="M216" s="272"/>
      <c r="N216" s="272"/>
      <c r="O216" s="272"/>
      <c r="P216" s="272"/>
    </row>
    <row r="217" spans="1:16" ht="10.5" customHeight="1">
      <c r="A217" s="272"/>
      <c r="B217" s="272"/>
      <c r="C217" s="272"/>
      <c r="D217" s="272"/>
      <c r="E217" s="272"/>
      <c r="F217" s="272"/>
      <c r="G217" s="272"/>
      <c r="H217" s="272"/>
      <c r="I217" s="272"/>
      <c r="J217" s="272"/>
      <c r="K217" s="272"/>
      <c r="L217" s="272"/>
      <c r="M217" s="272"/>
      <c r="N217" s="272"/>
      <c r="O217" s="272"/>
      <c r="P217" s="272"/>
    </row>
    <row r="218" spans="1:16" ht="10.5" customHeight="1">
      <c r="A218" s="272"/>
      <c r="B218" s="272"/>
      <c r="C218" s="272"/>
      <c r="D218" s="272"/>
      <c r="E218" s="272"/>
      <c r="F218" s="272"/>
      <c r="G218" s="272"/>
      <c r="H218" s="272"/>
      <c r="I218" s="272"/>
      <c r="J218" s="272"/>
      <c r="K218" s="272"/>
      <c r="L218" s="272"/>
      <c r="M218" s="272"/>
      <c r="N218" s="272"/>
      <c r="O218" s="272"/>
      <c r="P218" s="272"/>
    </row>
    <row r="219" spans="1:16" ht="10.5" customHeight="1">
      <c r="A219" s="272"/>
      <c r="B219" s="272"/>
      <c r="C219" s="272"/>
      <c r="D219" s="272"/>
      <c r="E219" s="272"/>
      <c r="F219" s="272"/>
      <c r="G219" s="272"/>
      <c r="H219" s="272"/>
      <c r="I219" s="272"/>
      <c r="J219" s="272"/>
      <c r="K219" s="272"/>
      <c r="L219" s="272"/>
      <c r="M219" s="272"/>
      <c r="N219" s="272"/>
      <c r="O219" s="272"/>
      <c r="P219" s="272"/>
    </row>
    <row r="220" spans="1:16" ht="10.5" customHeight="1">
      <c r="A220" s="272"/>
      <c r="B220" s="272"/>
      <c r="C220" s="272"/>
      <c r="D220" s="272"/>
      <c r="E220" s="272"/>
      <c r="F220" s="272"/>
      <c r="G220" s="272"/>
      <c r="H220" s="272"/>
      <c r="I220" s="272"/>
      <c r="J220" s="272"/>
      <c r="K220" s="272"/>
      <c r="L220" s="272"/>
      <c r="M220" s="272"/>
      <c r="N220" s="272"/>
      <c r="O220" s="272"/>
      <c r="P220" s="272"/>
    </row>
    <row r="221" spans="1:16" ht="10.5" customHeight="1">
      <c r="A221" s="272"/>
      <c r="B221" s="272"/>
      <c r="C221" s="272"/>
      <c r="D221" s="272"/>
      <c r="E221" s="272"/>
      <c r="F221" s="272"/>
      <c r="G221" s="272"/>
      <c r="H221" s="272"/>
      <c r="I221" s="272"/>
      <c r="J221" s="272"/>
      <c r="K221" s="272"/>
      <c r="L221" s="272"/>
      <c r="M221" s="272"/>
      <c r="N221" s="272"/>
      <c r="O221" s="272"/>
      <c r="P221" s="272"/>
    </row>
    <row r="222" spans="1:16" ht="10.5" customHeight="1">
      <c r="A222" s="272"/>
      <c r="B222" s="272"/>
      <c r="C222" s="272"/>
      <c r="D222" s="272"/>
      <c r="E222" s="272"/>
      <c r="F222" s="272"/>
      <c r="G222" s="272"/>
      <c r="H222" s="272"/>
      <c r="I222" s="272"/>
      <c r="J222" s="272"/>
      <c r="K222" s="272"/>
      <c r="L222" s="272"/>
      <c r="M222" s="272"/>
      <c r="N222" s="272"/>
      <c r="O222" s="272"/>
      <c r="P222" s="272"/>
    </row>
    <row r="223" spans="1:16" ht="10.5" customHeight="1">
      <c r="A223" s="272"/>
      <c r="B223" s="272"/>
      <c r="C223" s="272"/>
      <c r="D223" s="272"/>
      <c r="E223" s="272"/>
      <c r="F223" s="272"/>
      <c r="G223" s="272"/>
      <c r="H223" s="272"/>
      <c r="I223" s="272"/>
      <c r="J223" s="272"/>
      <c r="K223" s="272"/>
      <c r="L223" s="272"/>
      <c r="M223" s="272"/>
      <c r="N223" s="272"/>
      <c r="O223" s="272"/>
      <c r="P223" s="272"/>
    </row>
    <row r="224" spans="1:16" ht="10.5" customHeight="1">
      <c r="A224" s="272"/>
      <c r="B224" s="272"/>
      <c r="C224" s="272"/>
      <c r="D224" s="272"/>
      <c r="E224" s="272"/>
      <c r="F224" s="272"/>
      <c r="G224" s="272"/>
      <c r="H224" s="272"/>
      <c r="I224" s="272"/>
      <c r="J224" s="272"/>
      <c r="K224" s="272"/>
      <c r="L224" s="272"/>
      <c r="M224" s="272"/>
      <c r="N224" s="272"/>
      <c r="O224" s="272"/>
      <c r="P224" s="272"/>
    </row>
    <row r="225" spans="1:16" ht="10.5" customHeight="1">
      <c r="A225" s="272"/>
      <c r="B225" s="272"/>
      <c r="C225" s="272"/>
      <c r="D225" s="272"/>
      <c r="E225" s="272"/>
      <c r="F225" s="272"/>
      <c r="G225" s="272"/>
      <c r="H225" s="272"/>
      <c r="I225" s="272"/>
      <c r="J225" s="272"/>
      <c r="K225" s="272"/>
      <c r="L225" s="272"/>
      <c r="M225" s="272"/>
      <c r="N225" s="272"/>
      <c r="O225" s="272"/>
      <c r="P225" s="272"/>
    </row>
    <row r="226" spans="1:16" ht="10.5" customHeight="1">
      <c r="A226" s="272"/>
      <c r="B226" s="272"/>
      <c r="C226" s="272"/>
      <c r="D226" s="272"/>
      <c r="E226" s="272"/>
      <c r="F226" s="272"/>
      <c r="G226" s="272"/>
      <c r="H226" s="272"/>
      <c r="I226" s="272"/>
      <c r="J226" s="272"/>
      <c r="K226" s="272"/>
      <c r="L226" s="272"/>
      <c r="M226" s="272"/>
      <c r="N226" s="272"/>
      <c r="O226" s="272"/>
      <c r="P226" s="272"/>
    </row>
    <row r="227" spans="1:16" ht="10.5" customHeight="1">
      <c r="A227" s="272"/>
      <c r="B227" s="272"/>
      <c r="C227" s="272"/>
      <c r="D227" s="272"/>
      <c r="E227" s="272"/>
      <c r="F227" s="272"/>
      <c r="G227" s="272"/>
      <c r="H227" s="272"/>
      <c r="I227" s="272"/>
      <c r="J227" s="272"/>
      <c r="K227" s="272"/>
      <c r="L227" s="272"/>
      <c r="M227" s="272"/>
      <c r="N227" s="272"/>
      <c r="O227" s="272"/>
      <c r="P227" s="272"/>
    </row>
    <row r="228" spans="1:16" ht="10.5" customHeight="1">
      <c r="A228" s="272"/>
      <c r="B228" s="272"/>
      <c r="C228" s="272"/>
      <c r="D228" s="272"/>
      <c r="E228" s="272"/>
      <c r="F228" s="272"/>
      <c r="G228" s="272"/>
      <c r="H228" s="272"/>
      <c r="I228" s="272"/>
      <c r="J228" s="272"/>
      <c r="K228" s="272"/>
      <c r="L228" s="272"/>
      <c r="M228" s="272"/>
      <c r="N228" s="272"/>
      <c r="O228" s="272"/>
      <c r="P228" s="272"/>
    </row>
    <row r="229" spans="1:16" ht="10.5" customHeight="1">
      <c r="A229" s="272"/>
      <c r="B229" s="272"/>
      <c r="C229" s="272"/>
      <c r="D229" s="272"/>
      <c r="E229" s="272"/>
      <c r="F229" s="272"/>
      <c r="G229" s="272"/>
      <c r="H229" s="272"/>
      <c r="I229" s="272"/>
      <c r="J229" s="272"/>
      <c r="K229" s="272"/>
      <c r="L229" s="272"/>
      <c r="M229" s="272"/>
      <c r="N229" s="272"/>
      <c r="O229" s="272"/>
      <c r="P229" s="272"/>
    </row>
    <row r="230" spans="1:16" ht="10.5" customHeight="1">
      <c r="A230" s="272"/>
      <c r="B230" s="272"/>
      <c r="C230" s="272"/>
      <c r="D230" s="272"/>
      <c r="E230" s="272"/>
      <c r="F230" s="272"/>
      <c r="G230" s="272"/>
      <c r="H230" s="272"/>
      <c r="I230" s="272"/>
      <c r="J230" s="272"/>
      <c r="K230" s="272"/>
      <c r="L230" s="272"/>
      <c r="M230" s="272"/>
      <c r="N230" s="272"/>
      <c r="O230" s="272"/>
      <c r="P230" s="272"/>
    </row>
    <row r="231" spans="1:16" ht="10.5" customHeight="1">
      <c r="A231" s="272"/>
      <c r="B231" s="272"/>
      <c r="C231" s="272"/>
      <c r="D231" s="272"/>
      <c r="E231" s="272"/>
      <c r="F231" s="272"/>
      <c r="G231" s="272"/>
      <c r="H231" s="272"/>
      <c r="I231" s="272"/>
      <c r="J231" s="272"/>
      <c r="K231" s="272"/>
      <c r="L231" s="272"/>
      <c r="M231" s="272"/>
      <c r="N231" s="272"/>
      <c r="O231" s="272"/>
      <c r="P231" s="272"/>
    </row>
    <row r="232" spans="1:16" ht="10.5" customHeight="1">
      <c r="A232" s="272"/>
      <c r="B232" s="272"/>
      <c r="C232" s="272"/>
      <c r="D232" s="272"/>
      <c r="E232" s="272"/>
      <c r="F232" s="272"/>
      <c r="G232" s="272"/>
      <c r="H232" s="272"/>
      <c r="I232" s="272"/>
      <c r="J232" s="272"/>
      <c r="K232" s="272"/>
      <c r="L232" s="272"/>
      <c r="M232" s="272"/>
      <c r="N232" s="272"/>
      <c r="O232" s="272"/>
      <c r="P232" s="272"/>
    </row>
    <row r="233" spans="1:16" ht="10.5" customHeight="1">
      <c r="A233" s="272"/>
      <c r="B233" s="272"/>
      <c r="C233" s="272"/>
      <c r="D233" s="272"/>
      <c r="E233" s="272"/>
      <c r="F233" s="272"/>
      <c r="G233" s="272"/>
      <c r="H233" s="272"/>
      <c r="I233" s="272"/>
      <c r="J233" s="272"/>
      <c r="K233" s="272"/>
      <c r="L233" s="272"/>
      <c r="M233" s="272"/>
      <c r="N233" s="272"/>
      <c r="O233" s="272"/>
      <c r="P233" s="272"/>
    </row>
    <row r="234" spans="1:16" ht="10.5" customHeight="1">
      <c r="A234" s="272"/>
      <c r="B234" s="272"/>
      <c r="C234" s="272"/>
      <c r="D234" s="272"/>
      <c r="E234" s="272"/>
      <c r="F234" s="272"/>
      <c r="G234" s="272"/>
      <c r="H234" s="272"/>
      <c r="I234" s="272"/>
      <c r="J234" s="272"/>
      <c r="K234" s="272"/>
      <c r="L234" s="272"/>
      <c r="M234" s="272"/>
      <c r="N234" s="272"/>
      <c r="O234" s="272"/>
      <c r="P234" s="272"/>
    </row>
    <row r="235" spans="1:16" ht="10.5" customHeight="1">
      <c r="A235" s="272"/>
      <c r="B235" s="272"/>
      <c r="C235" s="272"/>
      <c r="D235" s="272"/>
      <c r="E235" s="272"/>
      <c r="F235" s="272"/>
      <c r="G235" s="272"/>
      <c r="H235" s="272"/>
      <c r="I235" s="272"/>
      <c r="J235" s="272"/>
      <c r="K235" s="272"/>
      <c r="L235" s="272"/>
      <c r="M235" s="272"/>
      <c r="N235" s="272"/>
      <c r="O235" s="272"/>
      <c r="P235" s="272"/>
    </row>
    <row r="236" spans="1:16" ht="10.5" customHeight="1">
      <c r="A236" s="272"/>
      <c r="B236" s="272"/>
      <c r="C236" s="272"/>
      <c r="D236" s="272"/>
      <c r="E236" s="272"/>
      <c r="F236" s="272"/>
      <c r="G236" s="272"/>
      <c r="H236" s="272"/>
      <c r="I236" s="272"/>
      <c r="J236" s="272"/>
      <c r="K236" s="272"/>
      <c r="L236" s="272"/>
      <c r="M236" s="272"/>
      <c r="N236" s="272"/>
      <c r="O236" s="272"/>
      <c r="P236" s="272"/>
    </row>
    <row r="237" spans="1:16" ht="10.5" customHeight="1">
      <c r="A237" s="272"/>
      <c r="B237" s="272"/>
      <c r="C237" s="272"/>
      <c r="D237" s="272"/>
      <c r="E237" s="272"/>
      <c r="F237" s="272"/>
      <c r="G237" s="272"/>
      <c r="H237" s="272"/>
      <c r="I237" s="272"/>
      <c r="J237" s="272"/>
      <c r="K237" s="272"/>
      <c r="L237" s="272"/>
      <c r="M237" s="272"/>
      <c r="N237" s="272"/>
      <c r="O237" s="272"/>
      <c r="P237" s="272"/>
    </row>
    <row r="238" spans="1:16" ht="10.5" customHeight="1">
      <c r="A238" s="272"/>
      <c r="B238" s="272"/>
      <c r="C238" s="272"/>
      <c r="D238" s="272"/>
      <c r="E238" s="272"/>
      <c r="F238" s="272"/>
      <c r="G238" s="272"/>
      <c r="H238" s="272"/>
      <c r="I238" s="272"/>
      <c r="J238" s="272"/>
      <c r="K238" s="272"/>
      <c r="L238" s="272"/>
      <c r="M238" s="272"/>
      <c r="N238" s="272"/>
      <c r="O238" s="272"/>
      <c r="P238" s="272"/>
    </row>
    <row r="239" spans="1:16" ht="10.5" customHeight="1">
      <c r="A239" s="272"/>
      <c r="B239" s="272"/>
      <c r="C239" s="272"/>
      <c r="D239" s="272"/>
      <c r="E239" s="272"/>
      <c r="F239" s="272"/>
      <c r="G239" s="272"/>
      <c r="H239" s="272"/>
      <c r="I239" s="272"/>
      <c r="J239" s="272"/>
      <c r="K239" s="272"/>
      <c r="L239" s="272"/>
      <c r="M239" s="272"/>
      <c r="N239" s="272"/>
      <c r="O239" s="272"/>
      <c r="P239" s="272"/>
    </row>
    <row r="240" spans="1:16" ht="10.5" customHeight="1">
      <c r="A240" s="272"/>
      <c r="B240" s="272"/>
      <c r="C240" s="272"/>
      <c r="D240" s="272"/>
      <c r="E240" s="272"/>
      <c r="F240" s="272"/>
      <c r="G240" s="272"/>
      <c r="H240" s="272"/>
      <c r="I240" s="272"/>
      <c r="J240" s="272"/>
      <c r="K240" s="272"/>
      <c r="L240" s="272"/>
      <c r="M240" s="272"/>
      <c r="N240" s="272"/>
      <c r="O240" s="272"/>
      <c r="P240" s="272"/>
    </row>
    <row r="241" spans="1:16" ht="10.5" customHeight="1">
      <c r="A241" s="272"/>
      <c r="B241" s="272"/>
      <c r="C241" s="272"/>
      <c r="D241" s="272"/>
      <c r="E241" s="272"/>
      <c r="F241" s="272"/>
      <c r="G241" s="272"/>
      <c r="H241" s="272"/>
      <c r="I241" s="272"/>
      <c r="J241" s="272"/>
      <c r="K241" s="272"/>
      <c r="L241" s="272"/>
      <c r="M241" s="272"/>
      <c r="N241" s="272"/>
      <c r="O241" s="272"/>
      <c r="P241" s="272"/>
    </row>
    <row r="242" spans="1:16" ht="10.5" customHeight="1">
      <c r="A242" s="272"/>
      <c r="B242" s="272"/>
      <c r="C242" s="272"/>
      <c r="D242" s="272"/>
      <c r="E242" s="272"/>
      <c r="F242" s="272"/>
      <c r="G242" s="272"/>
      <c r="H242" s="272"/>
      <c r="I242" s="272"/>
      <c r="J242" s="272"/>
      <c r="K242" s="272"/>
      <c r="L242" s="272"/>
      <c r="M242" s="272"/>
      <c r="N242" s="272"/>
      <c r="O242" s="272"/>
      <c r="P242" s="272"/>
    </row>
    <row r="243" spans="1:16" ht="10.5" customHeight="1">
      <c r="A243" s="272"/>
      <c r="B243" s="272"/>
      <c r="C243" s="272"/>
      <c r="D243" s="272"/>
      <c r="E243" s="272"/>
      <c r="F243" s="272"/>
      <c r="G243" s="272"/>
      <c r="H243" s="272"/>
      <c r="I243" s="272"/>
      <c r="J243" s="272"/>
      <c r="K243" s="272"/>
      <c r="L243" s="272"/>
      <c r="M243" s="272"/>
      <c r="N243" s="272"/>
      <c r="O243" s="272"/>
      <c r="P243" s="272"/>
    </row>
    <row r="244" spans="1:16" ht="10.5" customHeight="1">
      <c r="A244" s="272"/>
      <c r="B244" s="272"/>
      <c r="C244" s="272"/>
      <c r="D244" s="272"/>
      <c r="E244" s="272"/>
      <c r="F244" s="272"/>
      <c r="G244" s="272"/>
      <c r="H244" s="272"/>
      <c r="I244" s="272"/>
      <c r="J244" s="272"/>
      <c r="K244" s="272"/>
      <c r="L244" s="272"/>
      <c r="M244" s="272"/>
      <c r="N244" s="272"/>
      <c r="O244" s="272"/>
      <c r="P244" s="272"/>
    </row>
    <row r="245" spans="1:16" ht="10.5" customHeight="1">
      <c r="A245" s="272"/>
      <c r="B245" s="272"/>
      <c r="C245" s="272"/>
      <c r="D245" s="272"/>
      <c r="E245" s="272"/>
      <c r="F245" s="272"/>
      <c r="G245" s="272"/>
      <c r="H245" s="272"/>
      <c r="I245" s="272"/>
      <c r="J245" s="272"/>
      <c r="K245" s="272"/>
      <c r="L245" s="272"/>
      <c r="M245" s="272"/>
      <c r="N245" s="272"/>
      <c r="O245" s="272"/>
      <c r="P245" s="272"/>
    </row>
    <row r="246" spans="1:16" ht="10.5" customHeight="1">
      <c r="A246" s="272"/>
      <c r="B246" s="272"/>
      <c r="C246" s="272"/>
      <c r="D246" s="272"/>
      <c r="E246" s="272"/>
      <c r="F246" s="272"/>
      <c r="G246" s="272"/>
      <c r="H246" s="272"/>
      <c r="I246" s="272"/>
      <c r="J246" s="272"/>
      <c r="K246" s="272"/>
      <c r="L246" s="272"/>
      <c r="M246" s="272"/>
      <c r="N246" s="272"/>
      <c r="O246" s="272"/>
      <c r="P246" s="272"/>
    </row>
    <row r="247" spans="1:16" ht="10.5" customHeight="1">
      <c r="A247" s="272"/>
      <c r="B247" s="272"/>
      <c r="C247" s="272"/>
      <c r="D247" s="272"/>
      <c r="E247" s="272"/>
      <c r="F247" s="272"/>
      <c r="G247" s="272"/>
      <c r="H247" s="272"/>
      <c r="I247" s="272"/>
      <c r="J247" s="272"/>
      <c r="K247" s="272"/>
      <c r="L247" s="272"/>
      <c r="M247" s="272"/>
      <c r="N247" s="272"/>
      <c r="O247" s="272"/>
      <c r="P247" s="272"/>
    </row>
    <row r="248" spans="1:16" ht="10.5" customHeight="1">
      <c r="A248" s="272"/>
      <c r="B248" s="272"/>
      <c r="C248" s="272"/>
      <c r="D248" s="272"/>
      <c r="E248" s="272"/>
      <c r="F248" s="272"/>
      <c r="G248" s="272"/>
      <c r="H248" s="272"/>
      <c r="I248" s="272"/>
      <c r="J248" s="272"/>
      <c r="K248" s="272"/>
      <c r="L248" s="272"/>
      <c r="M248" s="272"/>
      <c r="N248" s="272"/>
      <c r="O248" s="272"/>
      <c r="P248" s="272"/>
    </row>
    <row r="249" spans="1:16" ht="10.5" customHeight="1">
      <c r="A249" s="272"/>
      <c r="B249" s="272"/>
      <c r="C249" s="272"/>
      <c r="D249" s="272"/>
      <c r="E249" s="272"/>
      <c r="F249" s="272"/>
      <c r="G249" s="272"/>
      <c r="H249" s="272"/>
      <c r="I249" s="272"/>
      <c r="J249" s="272"/>
      <c r="K249" s="272"/>
      <c r="L249" s="272"/>
      <c r="M249" s="272"/>
      <c r="N249" s="272"/>
      <c r="O249" s="272"/>
      <c r="P249" s="272"/>
    </row>
    <row r="250" spans="1:16" ht="10.5" customHeight="1">
      <c r="A250" s="272"/>
      <c r="B250" s="272"/>
      <c r="C250" s="272"/>
      <c r="D250" s="272"/>
      <c r="E250" s="272"/>
      <c r="F250" s="272"/>
      <c r="G250" s="272"/>
      <c r="H250" s="272"/>
      <c r="I250" s="272"/>
      <c r="J250" s="272"/>
      <c r="K250" s="272"/>
      <c r="L250" s="272"/>
      <c r="M250" s="272"/>
      <c r="N250" s="272"/>
      <c r="O250" s="272"/>
      <c r="P250" s="272"/>
    </row>
    <row r="251" spans="1:16" ht="10.5" customHeight="1">
      <c r="A251" s="272"/>
      <c r="B251" s="272"/>
      <c r="C251" s="272"/>
      <c r="D251" s="272"/>
      <c r="E251" s="272"/>
      <c r="F251" s="272"/>
      <c r="G251" s="272"/>
      <c r="H251" s="272"/>
      <c r="I251" s="272"/>
      <c r="J251" s="272"/>
      <c r="K251" s="272"/>
      <c r="L251" s="272"/>
      <c r="M251" s="272"/>
      <c r="N251" s="272"/>
      <c r="O251" s="272"/>
      <c r="P251" s="272"/>
    </row>
    <row r="252" spans="1:16" ht="10.5" customHeight="1">
      <c r="A252" s="272"/>
      <c r="B252" s="272"/>
      <c r="C252" s="272"/>
      <c r="D252" s="272"/>
      <c r="E252" s="272"/>
      <c r="F252" s="272"/>
      <c r="G252" s="272"/>
      <c r="H252" s="272"/>
      <c r="I252" s="272"/>
      <c r="J252" s="272"/>
      <c r="K252" s="272"/>
      <c r="L252" s="272"/>
      <c r="M252" s="272"/>
      <c r="N252" s="272"/>
      <c r="O252" s="272"/>
      <c r="P252" s="272"/>
    </row>
    <row r="253" spans="1:16" ht="10.5" customHeight="1">
      <c r="A253" s="272"/>
      <c r="B253" s="272"/>
      <c r="C253" s="272"/>
      <c r="D253" s="272"/>
      <c r="E253" s="272"/>
      <c r="F253" s="272"/>
      <c r="G253" s="272"/>
      <c r="H253" s="272"/>
      <c r="I253" s="272"/>
      <c r="J253" s="272"/>
      <c r="K253" s="272"/>
      <c r="L253" s="272"/>
      <c r="M253" s="272"/>
      <c r="N253" s="272"/>
      <c r="O253" s="272"/>
      <c r="P253" s="272"/>
    </row>
    <row r="254" spans="1:16" ht="10.5" customHeight="1">
      <c r="A254" s="272"/>
      <c r="B254" s="272"/>
      <c r="C254" s="272"/>
      <c r="D254" s="272"/>
      <c r="E254" s="272"/>
      <c r="F254" s="272"/>
      <c r="G254" s="272"/>
      <c r="H254" s="272"/>
      <c r="I254" s="272"/>
      <c r="J254" s="272"/>
      <c r="K254" s="272"/>
      <c r="L254" s="272"/>
      <c r="M254" s="272"/>
      <c r="N254" s="272"/>
      <c r="O254" s="272"/>
      <c r="P254" s="272"/>
    </row>
    <row r="255" spans="1:16" ht="10.5" customHeight="1">
      <c r="A255" s="272"/>
      <c r="B255" s="272"/>
      <c r="C255" s="272"/>
      <c r="D255" s="272"/>
      <c r="E255" s="272"/>
      <c r="F255" s="272"/>
      <c r="G255" s="272"/>
      <c r="H255" s="272"/>
      <c r="I255" s="272"/>
      <c r="J255" s="272"/>
      <c r="K255" s="272"/>
      <c r="L255" s="272"/>
      <c r="M255" s="272"/>
      <c r="N255" s="272"/>
      <c r="O255" s="272"/>
      <c r="P255" s="272"/>
    </row>
    <row r="256" spans="1:16" ht="10.5" customHeight="1">
      <c r="A256" s="272"/>
      <c r="B256" s="272"/>
      <c r="C256" s="272"/>
      <c r="D256" s="272"/>
      <c r="E256" s="272"/>
      <c r="F256" s="272"/>
      <c r="G256" s="272"/>
      <c r="H256" s="272"/>
      <c r="I256" s="272"/>
      <c r="J256" s="272"/>
      <c r="K256" s="272"/>
      <c r="L256" s="272"/>
      <c r="M256" s="272"/>
      <c r="N256" s="272"/>
      <c r="O256" s="272"/>
      <c r="P256" s="272"/>
    </row>
    <row r="257" spans="1:16" ht="10.5" customHeight="1">
      <c r="A257" s="272"/>
      <c r="B257" s="272"/>
      <c r="C257" s="272"/>
      <c r="D257" s="272"/>
      <c r="E257" s="272"/>
      <c r="F257" s="272"/>
      <c r="G257" s="272"/>
      <c r="H257" s="272"/>
      <c r="I257" s="272"/>
      <c r="J257" s="272"/>
      <c r="K257" s="272"/>
      <c r="L257" s="272"/>
      <c r="M257" s="272"/>
      <c r="N257" s="272"/>
      <c r="O257" s="272"/>
      <c r="P257" s="272"/>
    </row>
    <row r="258" spans="1:16" ht="10.5" customHeight="1">
      <c r="A258" s="272"/>
      <c r="B258" s="272"/>
      <c r="C258" s="272"/>
      <c r="D258" s="272"/>
      <c r="E258" s="272"/>
      <c r="F258" s="272"/>
      <c r="G258" s="272"/>
      <c r="H258" s="272"/>
      <c r="I258" s="272"/>
      <c r="J258" s="272"/>
      <c r="K258" s="272"/>
      <c r="L258" s="272"/>
      <c r="M258" s="272"/>
      <c r="N258" s="272"/>
      <c r="O258" s="272"/>
      <c r="P258" s="272"/>
    </row>
    <row r="259" spans="1:16" ht="10.5" customHeight="1">
      <c r="A259" s="272"/>
      <c r="B259" s="272"/>
      <c r="C259" s="272"/>
      <c r="D259" s="272"/>
      <c r="E259" s="272"/>
      <c r="F259" s="272"/>
      <c r="G259" s="272"/>
      <c r="H259" s="272"/>
      <c r="I259" s="272"/>
      <c r="J259" s="272"/>
      <c r="K259" s="272"/>
      <c r="L259" s="272"/>
      <c r="M259" s="272"/>
      <c r="N259" s="272"/>
      <c r="O259" s="272"/>
      <c r="P259" s="272"/>
    </row>
    <row r="260" spans="1:16" ht="10.5" customHeight="1">
      <c r="A260" s="272"/>
      <c r="B260" s="272"/>
      <c r="C260" s="272"/>
      <c r="D260" s="272"/>
      <c r="E260" s="272"/>
      <c r="F260" s="272"/>
      <c r="G260" s="272"/>
      <c r="H260" s="272"/>
      <c r="I260" s="272"/>
      <c r="J260" s="272"/>
      <c r="K260" s="272"/>
      <c r="L260" s="272"/>
      <c r="M260" s="272"/>
      <c r="N260" s="272"/>
      <c r="O260" s="272"/>
      <c r="P260" s="272"/>
    </row>
    <row r="261" spans="1:16" ht="10.5" customHeight="1">
      <c r="A261" s="272"/>
      <c r="B261" s="272"/>
      <c r="C261" s="272"/>
      <c r="D261" s="272"/>
      <c r="E261" s="272"/>
      <c r="F261" s="272"/>
      <c r="G261" s="272"/>
      <c r="H261" s="272"/>
      <c r="I261" s="272"/>
      <c r="J261" s="272"/>
      <c r="K261" s="272"/>
      <c r="L261" s="272"/>
      <c r="M261" s="272"/>
      <c r="N261" s="272"/>
      <c r="O261" s="272"/>
      <c r="P261" s="272"/>
    </row>
    <row r="262" spans="1:16" ht="10.5" customHeight="1">
      <c r="A262" s="272"/>
      <c r="B262" s="272"/>
      <c r="C262" s="272"/>
      <c r="D262" s="272"/>
      <c r="E262" s="272"/>
      <c r="F262" s="272"/>
      <c r="G262" s="272"/>
      <c r="H262" s="272"/>
      <c r="I262" s="272"/>
      <c r="J262" s="272"/>
      <c r="K262" s="272"/>
      <c r="L262" s="272"/>
      <c r="M262" s="272"/>
      <c r="N262" s="272"/>
      <c r="O262" s="272"/>
      <c r="P262" s="272"/>
    </row>
    <row r="263" spans="1:16" ht="10.5" customHeight="1">
      <c r="A263" s="272"/>
      <c r="B263" s="272"/>
      <c r="C263" s="272"/>
      <c r="D263" s="272"/>
      <c r="E263" s="272"/>
      <c r="F263" s="272"/>
      <c r="G263" s="272"/>
      <c r="H263" s="272"/>
      <c r="I263" s="272"/>
      <c r="J263" s="272"/>
      <c r="K263" s="272"/>
      <c r="L263" s="272"/>
      <c r="M263" s="272"/>
      <c r="N263" s="272"/>
      <c r="O263" s="272"/>
      <c r="P263" s="272"/>
    </row>
    <row r="264" spans="1:16" ht="10.5" customHeight="1">
      <c r="A264" s="272"/>
      <c r="B264" s="272"/>
      <c r="C264" s="272"/>
      <c r="D264" s="272"/>
      <c r="E264" s="272"/>
      <c r="F264" s="272"/>
      <c r="G264" s="272"/>
      <c r="H264" s="272"/>
      <c r="I264" s="272"/>
      <c r="J264" s="272"/>
      <c r="K264" s="272"/>
      <c r="L264" s="272"/>
      <c r="M264" s="272"/>
      <c r="N264" s="272"/>
      <c r="O264" s="272"/>
      <c r="P264" s="272"/>
    </row>
    <row r="265" spans="1:16" ht="10.5" customHeight="1">
      <c r="A265" s="272"/>
      <c r="B265" s="272"/>
      <c r="C265" s="272"/>
      <c r="D265" s="272"/>
      <c r="E265" s="272"/>
      <c r="F265" s="272"/>
      <c r="G265" s="272"/>
      <c r="H265" s="272"/>
      <c r="I265" s="272"/>
      <c r="J265" s="272"/>
      <c r="K265" s="272"/>
      <c r="L265" s="272"/>
      <c r="M265" s="272"/>
      <c r="N265" s="272"/>
      <c r="O265" s="272"/>
      <c r="P265" s="272"/>
    </row>
    <row r="266" spans="1:16" ht="10.5" customHeight="1">
      <c r="A266" s="272"/>
      <c r="B266" s="272"/>
      <c r="C266" s="272"/>
      <c r="D266" s="272"/>
      <c r="E266" s="272"/>
      <c r="F266" s="272"/>
      <c r="G266" s="272"/>
      <c r="H266" s="272"/>
      <c r="I266" s="272"/>
      <c r="J266" s="272"/>
      <c r="K266" s="272"/>
      <c r="L266" s="272"/>
      <c r="M266" s="272"/>
      <c r="N266" s="272"/>
      <c r="O266" s="272"/>
      <c r="P266" s="272"/>
    </row>
    <row r="267" spans="1:16" ht="10.5" customHeight="1">
      <c r="A267" s="272"/>
      <c r="B267" s="272"/>
      <c r="C267" s="272"/>
      <c r="D267" s="272"/>
      <c r="E267" s="272"/>
      <c r="F267" s="272"/>
      <c r="G267" s="272"/>
      <c r="H267" s="272"/>
      <c r="I267" s="272"/>
      <c r="J267" s="272"/>
      <c r="K267" s="272"/>
      <c r="L267" s="272"/>
      <c r="M267" s="272"/>
      <c r="N267" s="272"/>
      <c r="O267" s="272"/>
      <c r="P267" s="272"/>
    </row>
    <row r="268" spans="1:16" ht="10.5" customHeight="1">
      <c r="A268" s="272"/>
      <c r="B268" s="272"/>
      <c r="C268" s="272"/>
      <c r="D268" s="272"/>
      <c r="E268" s="272"/>
      <c r="F268" s="272"/>
      <c r="G268" s="272"/>
      <c r="H268" s="272"/>
      <c r="I268" s="272"/>
      <c r="J268" s="272"/>
      <c r="K268" s="272"/>
      <c r="L268" s="272"/>
      <c r="M268" s="272"/>
      <c r="N268" s="272"/>
      <c r="O268" s="272"/>
      <c r="P268" s="272"/>
    </row>
    <row r="269" spans="1:16" ht="10.5" customHeight="1">
      <c r="A269" s="272"/>
      <c r="B269" s="272"/>
      <c r="C269" s="272"/>
      <c r="D269" s="272"/>
      <c r="E269" s="272"/>
      <c r="F269" s="272"/>
      <c r="G269" s="272"/>
      <c r="H269" s="272"/>
      <c r="I269" s="272"/>
      <c r="J269" s="272"/>
      <c r="K269" s="272"/>
      <c r="L269" s="272"/>
      <c r="M269" s="272"/>
      <c r="N269" s="272"/>
      <c r="O269" s="272"/>
      <c r="P269" s="272"/>
    </row>
    <row r="270" spans="1:16" ht="10.5" customHeight="1">
      <c r="A270" s="272"/>
      <c r="B270" s="272"/>
      <c r="C270" s="272"/>
      <c r="D270" s="272"/>
      <c r="E270" s="272"/>
      <c r="F270" s="272"/>
      <c r="G270" s="272"/>
      <c r="H270" s="272"/>
      <c r="I270" s="272"/>
      <c r="J270" s="272"/>
      <c r="K270" s="272"/>
      <c r="L270" s="272"/>
      <c r="M270" s="272"/>
      <c r="N270" s="272"/>
      <c r="O270" s="272"/>
      <c r="P270" s="272"/>
    </row>
    <row r="271" spans="1:16" ht="10.5" customHeight="1">
      <c r="A271" s="272"/>
      <c r="B271" s="272"/>
      <c r="C271" s="272"/>
      <c r="D271" s="272"/>
      <c r="E271" s="272"/>
      <c r="F271" s="272"/>
      <c r="G271" s="272"/>
      <c r="H271" s="272"/>
      <c r="I271" s="272"/>
      <c r="J271" s="272"/>
      <c r="K271" s="272"/>
      <c r="L271" s="272"/>
      <c r="M271" s="272"/>
      <c r="N271" s="272"/>
      <c r="O271" s="272"/>
      <c r="P271" s="272"/>
    </row>
    <row r="272" spans="1:16" ht="10.5" customHeight="1">
      <c r="A272" s="272"/>
      <c r="B272" s="272"/>
      <c r="C272" s="272"/>
      <c r="D272" s="272"/>
      <c r="E272" s="272"/>
      <c r="F272" s="272"/>
      <c r="G272" s="272"/>
      <c r="H272" s="272"/>
      <c r="I272" s="272"/>
      <c r="J272" s="272"/>
      <c r="K272" s="272"/>
      <c r="L272" s="272"/>
      <c r="M272" s="272"/>
      <c r="N272" s="272"/>
      <c r="O272" s="272"/>
      <c r="P272" s="272"/>
    </row>
    <row r="273" spans="1:16" ht="10.5" customHeight="1">
      <c r="A273" s="272"/>
      <c r="B273" s="272"/>
      <c r="C273" s="272"/>
      <c r="D273" s="272"/>
      <c r="E273" s="272"/>
      <c r="F273" s="272"/>
      <c r="G273" s="272"/>
      <c r="H273" s="272"/>
      <c r="I273" s="272"/>
      <c r="J273" s="272"/>
      <c r="K273" s="272"/>
      <c r="L273" s="272"/>
      <c r="M273" s="272"/>
      <c r="N273" s="272"/>
      <c r="O273" s="272"/>
      <c r="P273" s="272"/>
    </row>
    <row r="274" spans="1:16" ht="10.5" customHeight="1">
      <c r="A274" s="272"/>
      <c r="B274" s="272"/>
      <c r="C274" s="272"/>
      <c r="D274" s="272"/>
      <c r="E274" s="272"/>
      <c r="F274" s="272"/>
      <c r="G274" s="272"/>
      <c r="H274" s="272"/>
      <c r="I274" s="272"/>
      <c r="J274" s="272"/>
      <c r="K274" s="272"/>
      <c r="L274" s="272"/>
      <c r="M274" s="272"/>
      <c r="N274" s="272"/>
      <c r="O274" s="272"/>
      <c r="P274" s="272"/>
    </row>
    <row r="275" spans="1:16" ht="10.5" customHeight="1">
      <c r="A275" s="272"/>
      <c r="B275" s="272"/>
      <c r="C275" s="272"/>
      <c r="D275" s="272"/>
      <c r="E275" s="272"/>
      <c r="F275" s="272"/>
      <c r="G275" s="272"/>
      <c r="H275" s="272"/>
      <c r="I275" s="272"/>
      <c r="J275" s="272"/>
      <c r="K275" s="272"/>
      <c r="L275" s="272"/>
      <c r="M275" s="272"/>
      <c r="N275" s="272"/>
      <c r="O275" s="272"/>
      <c r="P275" s="272"/>
    </row>
    <row r="276" spans="1:16" ht="10.5" customHeight="1">
      <c r="A276" s="272"/>
      <c r="B276" s="272"/>
      <c r="C276" s="272"/>
      <c r="D276" s="272"/>
      <c r="E276" s="272"/>
      <c r="F276" s="272"/>
      <c r="G276" s="272"/>
      <c r="H276" s="272"/>
      <c r="I276" s="272"/>
      <c r="J276" s="272"/>
      <c r="K276" s="272"/>
      <c r="L276" s="272"/>
      <c r="M276" s="272"/>
      <c r="N276" s="272"/>
      <c r="O276" s="272"/>
      <c r="P276" s="272"/>
    </row>
    <row r="277" spans="1:16" ht="10.5" customHeight="1">
      <c r="A277" s="272"/>
      <c r="B277" s="272"/>
      <c r="C277" s="272"/>
      <c r="D277" s="272"/>
      <c r="E277" s="272"/>
      <c r="F277" s="272"/>
      <c r="G277" s="272"/>
      <c r="H277" s="272"/>
      <c r="I277" s="272"/>
      <c r="J277" s="272"/>
      <c r="K277" s="272"/>
      <c r="L277" s="272"/>
      <c r="M277" s="272"/>
      <c r="N277" s="272"/>
      <c r="O277" s="272"/>
      <c r="P277" s="272"/>
    </row>
    <row r="278" spans="1:16" ht="10.5" customHeight="1">
      <c r="A278" s="272"/>
      <c r="B278" s="272"/>
      <c r="C278" s="272"/>
      <c r="D278" s="272"/>
      <c r="E278" s="272"/>
      <c r="F278" s="272"/>
      <c r="G278" s="272"/>
      <c r="H278" s="272"/>
      <c r="I278" s="272"/>
      <c r="J278" s="272"/>
      <c r="K278" s="272"/>
      <c r="L278" s="272"/>
      <c r="M278" s="272"/>
      <c r="N278" s="272"/>
      <c r="O278" s="272"/>
      <c r="P278" s="272"/>
    </row>
    <row r="279" spans="1:16" ht="10.5" customHeight="1">
      <c r="A279" s="272"/>
      <c r="B279" s="272"/>
      <c r="C279" s="272"/>
      <c r="D279" s="272"/>
      <c r="E279" s="272"/>
      <c r="F279" s="272"/>
      <c r="G279" s="272"/>
      <c r="H279" s="272"/>
      <c r="I279" s="272"/>
      <c r="J279" s="272"/>
      <c r="K279" s="272"/>
      <c r="L279" s="272"/>
      <c r="M279" s="272"/>
      <c r="N279" s="272"/>
      <c r="O279" s="272"/>
      <c r="P279" s="272"/>
    </row>
    <row r="280" spans="1:16" ht="10.5" customHeight="1">
      <c r="A280" s="272"/>
      <c r="B280" s="272"/>
      <c r="C280" s="272"/>
      <c r="D280" s="272"/>
      <c r="E280" s="272"/>
      <c r="F280" s="272"/>
      <c r="G280" s="272"/>
      <c r="H280" s="272"/>
      <c r="I280" s="272"/>
      <c r="J280" s="272"/>
      <c r="K280" s="272"/>
      <c r="L280" s="272"/>
      <c r="M280" s="272"/>
      <c r="N280" s="272"/>
      <c r="O280" s="272"/>
      <c r="P280" s="272"/>
    </row>
    <row r="281" spans="1:16" ht="10.5" customHeight="1">
      <c r="A281" s="272"/>
      <c r="B281" s="272"/>
      <c r="C281" s="272"/>
      <c r="D281" s="272"/>
      <c r="E281" s="272"/>
      <c r="F281" s="272"/>
      <c r="G281" s="272"/>
      <c r="H281" s="272"/>
      <c r="I281" s="272"/>
      <c r="J281" s="272"/>
      <c r="K281" s="272"/>
      <c r="L281" s="272"/>
      <c r="M281" s="272"/>
      <c r="N281" s="272"/>
      <c r="O281" s="272"/>
      <c r="P281" s="272"/>
    </row>
    <row r="282" spans="1:16" ht="10.5" customHeight="1">
      <c r="A282" s="272"/>
      <c r="B282" s="272"/>
      <c r="C282" s="272"/>
      <c r="D282" s="272"/>
      <c r="E282" s="272"/>
      <c r="F282" s="272"/>
      <c r="G282" s="272"/>
      <c r="H282" s="272"/>
      <c r="I282" s="272"/>
      <c r="J282" s="272"/>
      <c r="K282" s="272"/>
      <c r="L282" s="272"/>
      <c r="M282" s="272"/>
      <c r="N282" s="272"/>
      <c r="O282" s="272"/>
      <c r="P282" s="272"/>
    </row>
    <row r="283" spans="1:16" ht="10.5" customHeight="1">
      <c r="A283" s="272"/>
      <c r="B283" s="272"/>
      <c r="C283" s="272"/>
      <c r="D283" s="272"/>
      <c r="E283" s="272"/>
      <c r="F283" s="272"/>
      <c r="G283" s="272"/>
      <c r="H283" s="272"/>
      <c r="I283" s="272"/>
      <c r="J283" s="272"/>
      <c r="K283" s="272"/>
      <c r="L283" s="272"/>
      <c r="M283" s="272"/>
      <c r="N283" s="272"/>
      <c r="O283" s="272"/>
      <c r="P283" s="272"/>
    </row>
    <row r="284" spans="1:16" ht="10.5" customHeight="1">
      <c r="A284" s="272"/>
      <c r="B284" s="272"/>
      <c r="C284" s="272"/>
      <c r="D284" s="272"/>
      <c r="E284" s="272"/>
      <c r="F284" s="272"/>
      <c r="G284" s="272"/>
      <c r="H284" s="272"/>
      <c r="I284" s="272"/>
      <c r="J284" s="272"/>
      <c r="K284" s="272"/>
      <c r="L284" s="272"/>
      <c r="M284" s="272"/>
      <c r="N284" s="272"/>
      <c r="O284" s="272"/>
      <c r="P284" s="272"/>
    </row>
    <row r="285" spans="1:16" ht="10.5" customHeight="1">
      <c r="A285" s="272"/>
      <c r="B285" s="272"/>
      <c r="C285" s="272"/>
      <c r="D285" s="272"/>
      <c r="E285" s="272"/>
      <c r="F285" s="272"/>
      <c r="G285" s="272"/>
      <c r="H285" s="272"/>
      <c r="I285" s="272"/>
      <c r="J285" s="272"/>
      <c r="K285" s="272"/>
      <c r="L285" s="272"/>
      <c r="M285" s="272"/>
      <c r="N285" s="272"/>
      <c r="O285" s="272"/>
      <c r="P285" s="272"/>
    </row>
    <row r="286" spans="1:16" ht="10.5" customHeight="1">
      <c r="A286" s="272"/>
      <c r="B286" s="272"/>
      <c r="C286" s="272"/>
      <c r="D286" s="272"/>
      <c r="E286" s="272"/>
      <c r="F286" s="272"/>
      <c r="G286" s="272"/>
      <c r="H286" s="272"/>
      <c r="I286" s="272"/>
      <c r="J286" s="272"/>
      <c r="K286" s="272"/>
      <c r="L286" s="272"/>
      <c r="M286" s="272"/>
      <c r="N286" s="272"/>
      <c r="O286" s="272"/>
      <c r="P286" s="272"/>
    </row>
    <row r="287" spans="1:16" ht="10.5" customHeight="1">
      <c r="A287" s="272"/>
      <c r="B287" s="272"/>
      <c r="C287" s="272"/>
      <c r="D287" s="272"/>
      <c r="E287" s="272"/>
      <c r="F287" s="272"/>
      <c r="G287" s="272"/>
      <c r="H287" s="272"/>
      <c r="I287" s="272"/>
      <c r="J287" s="272"/>
      <c r="K287" s="272"/>
      <c r="L287" s="272"/>
      <c r="M287" s="272"/>
      <c r="N287" s="272"/>
      <c r="O287" s="272"/>
      <c r="P287" s="272"/>
    </row>
    <row r="288" spans="1:16" ht="10.5" customHeight="1">
      <c r="A288" s="272"/>
      <c r="B288" s="272"/>
      <c r="C288" s="272"/>
      <c r="D288" s="272"/>
      <c r="E288" s="272"/>
      <c r="F288" s="272"/>
      <c r="G288" s="272"/>
      <c r="H288" s="272"/>
      <c r="I288" s="272"/>
      <c r="J288" s="272"/>
      <c r="K288" s="272"/>
      <c r="L288" s="272"/>
      <c r="M288" s="272"/>
      <c r="N288" s="272"/>
      <c r="O288" s="272"/>
      <c r="P288" s="272"/>
    </row>
    <row r="289" spans="1:16" ht="10.5" customHeight="1">
      <c r="A289" s="272"/>
      <c r="B289" s="272"/>
      <c r="C289" s="272"/>
      <c r="D289" s="272"/>
      <c r="E289" s="272"/>
      <c r="F289" s="272"/>
      <c r="G289" s="272"/>
      <c r="H289" s="272"/>
      <c r="I289" s="272"/>
      <c r="J289" s="272"/>
      <c r="K289" s="272"/>
      <c r="L289" s="272"/>
      <c r="M289" s="272"/>
      <c r="N289" s="272"/>
      <c r="O289" s="272"/>
      <c r="P289" s="272"/>
    </row>
    <row r="290" spans="1:16" ht="10.5" customHeight="1">
      <c r="A290" s="272"/>
      <c r="B290" s="272"/>
      <c r="C290" s="272"/>
      <c r="D290" s="272"/>
      <c r="E290" s="272"/>
      <c r="F290" s="272"/>
      <c r="G290" s="272"/>
      <c r="H290" s="272"/>
      <c r="I290" s="272"/>
      <c r="J290" s="272"/>
      <c r="K290" s="272"/>
      <c r="L290" s="272"/>
      <c r="M290" s="272"/>
      <c r="N290" s="272"/>
      <c r="O290" s="272"/>
      <c r="P290" s="272"/>
    </row>
    <row r="291" spans="1:16" ht="10.5" customHeight="1">
      <c r="A291" s="272"/>
      <c r="B291" s="272"/>
      <c r="C291" s="272"/>
      <c r="D291" s="272"/>
      <c r="E291" s="272"/>
      <c r="F291" s="272"/>
      <c r="G291" s="272"/>
      <c r="H291" s="272"/>
      <c r="I291" s="272"/>
      <c r="J291" s="272"/>
      <c r="K291" s="272"/>
      <c r="L291" s="272"/>
      <c r="M291" s="272"/>
      <c r="N291" s="272"/>
      <c r="O291" s="272"/>
      <c r="P291" s="272"/>
    </row>
    <row r="292" spans="1:16" ht="10.5" customHeight="1">
      <c r="A292" s="272"/>
      <c r="B292" s="272"/>
      <c r="C292" s="272"/>
      <c r="D292" s="272"/>
      <c r="E292" s="272"/>
      <c r="F292" s="272"/>
      <c r="G292" s="272"/>
      <c r="H292" s="272"/>
      <c r="I292" s="272"/>
      <c r="J292" s="272"/>
      <c r="K292" s="272"/>
      <c r="L292" s="272"/>
      <c r="M292" s="272"/>
      <c r="N292" s="272"/>
      <c r="O292" s="272"/>
      <c r="P292" s="272"/>
    </row>
    <row r="293" spans="1:16" ht="10.5" customHeight="1">
      <c r="A293" s="272"/>
      <c r="B293" s="272"/>
      <c r="C293" s="272"/>
      <c r="D293" s="272"/>
      <c r="E293" s="272"/>
      <c r="F293" s="272"/>
      <c r="G293" s="272"/>
      <c r="H293" s="272"/>
      <c r="I293" s="272"/>
      <c r="J293" s="272"/>
      <c r="K293" s="272"/>
      <c r="L293" s="272"/>
      <c r="M293" s="272"/>
      <c r="N293" s="272"/>
      <c r="O293" s="272"/>
      <c r="P293" s="272"/>
    </row>
    <row r="294" spans="1:16" ht="10.5" customHeight="1">
      <c r="A294" s="272"/>
      <c r="B294" s="272"/>
      <c r="C294" s="272"/>
      <c r="D294" s="272"/>
      <c r="E294" s="272"/>
      <c r="F294" s="272"/>
      <c r="G294" s="272"/>
      <c r="H294" s="272"/>
      <c r="I294" s="272"/>
      <c r="J294" s="272"/>
      <c r="K294" s="272"/>
      <c r="L294" s="272"/>
      <c r="M294" s="272"/>
      <c r="N294" s="272"/>
      <c r="O294" s="272"/>
      <c r="P294" s="272"/>
    </row>
    <row r="295" spans="1:16" ht="10.5" customHeight="1">
      <c r="A295" s="272"/>
      <c r="B295" s="272"/>
      <c r="C295" s="272"/>
      <c r="D295" s="272"/>
      <c r="E295" s="272"/>
      <c r="F295" s="272"/>
      <c r="G295" s="272"/>
      <c r="H295" s="272"/>
      <c r="I295" s="272"/>
      <c r="J295" s="272"/>
      <c r="K295" s="272"/>
      <c r="L295" s="272"/>
      <c r="M295" s="272"/>
      <c r="N295" s="272"/>
      <c r="O295" s="272"/>
      <c r="P295" s="272"/>
    </row>
    <row r="296" spans="1:16" ht="10.5" customHeight="1">
      <c r="A296" s="272"/>
      <c r="B296" s="272"/>
      <c r="C296" s="272"/>
      <c r="D296" s="272"/>
      <c r="E296" s="272"/>
      <c r="F296" s="272"/>
      <c r="G296" s="272"/>
      <c r="H296" s="272"/>
      <c r="I296" s="272"/>
      <c r="J296" s="272"/>
      <c r="K296" s="272"/>
      <c r="L296" s="272"/>
      <c r="M296" s="272"/>
      <c r="N296" s="272"/>
      <c r="O296" s="272"/>
      <c r="P296" s="272"/>
    </row>
    <row r="297" spans="1:16" ht="10.5" customHeight="1">
      <c r="A297" s="272"/>
      <c r="B297" s="272"/>
      <c r="C297" s="272"/>
      <c r="D297" s="272"/>
      <c r="E297" s="272"/>
      <c r="F297" s="272"/>
      <c r="G297" s="272"/>
      <c r="H297" s="272"/>
      <c r="I297" s="272"/>
      <c r="J297" s="272"/>
      <c r="K297" s="272"/>
      <c r="L297" s="272"/>
      <c r="M297" s="272"/>
      <c r="N297" s="272"/>
      <c r="O297" s="272"/>
      <c r="P297" s="272"/>
    </row>
    <row r="298" spans="1:16" ht="10.5" customHeight="1">
      <c r="A298" s="272"/>
      <c r="B298" s="272"/>
      <c r="C298" s="272"/>
      <c r="D298" s="272"/>
      <c r="E298" s="272"/>
      <c r="F298" s="272"/>
      <c r="G298" s="272"/>
      <c r="H298" s="272"/>
      <c r="I298" s="272"/>
      <c r="J298" s="272"/>
      <c r="K298" s="272"/>
      <c r="L298" s="272"/>
      <c r="M298" s="272"/>
      <c r="N298" s="272"/>
      <c r="O298" s="272"/>
      <c r="P298" s="272"/>
    </row>
    <row r="299" spans="1:16" ht="10.5" customHeight="1">
      <c r="A299" s="272"/>
      <c r="B299" s="272"/>
      <c r="C299" s="272"/>
      <c r="D299" s="272"/>
      <c r="E299" s="272"/>
      <c r="F299" s="272"/>
      <c r="G299" s="272"/>
      <c r="H299" s="272"/>
      <c r="I299" s="272"/>
      <c r="J299" s="272"/>
      <c r="K299" s="272"/>
      <c r="L299" s="272"/>
      <c r="M299" s="272"/>
      <c r="N299" s="272"/>
      <c r="O299" s="272"/>
      <c r="P299" s="272"/>
    </row>
    <row r="300" spans="1:16" ht="10.5" customHeight="1">
      <c r="A300" s="272"/>
      <c r="B300" s="272"/>
      <c r="C300" s="272"/>
      <c r="D300" s="272"/>
      <c r="E300" s="272"/>
      <c r="F300" s="272"/>
      <c r="G300" s="272"/>
      <c r="H300" s="272"/>
      <c r="I300" s="272"/>
      <c r="J300" s="272"/>
      <c r="K300" s="272"/>
      <c r="L300" s="272"/>
      <c r="M300" s="272"/>
      <c r="N300" s="272"/>
      <c r="O300" s="272"/>
      <c r="P300" s="272"/>
    </row>
    <row r="301" spans="1:16" ht="10.5" customHeight="1">
      <c r="A301" s="272"/>
      <c r="B301" s="272"/>
      <c r="C301" s="272"/>
      <c r="D301" s="272"/>
      <c r="E301" s="272"/>
      <c r="F301" s="272"/>
      <c r="G301" s="272"/>
      <c r="H301" s="272"/>
      <c r="I301" s="272"/>
      <c r="J301" s="272"/>
      <c r="K301" s="272"/>
      <c r="L301" s="272"/>
      <c r="M301" s="272"/>
      <c r="N301" s="272"/>
      <c r="O301" s="272"/>
      <c r="P301" s="272"/>
    </row>
    <row r="302" spans="1:16" ht="10.5" customHeight="1">
      <c r="A302" s="272"/>
      <c r="B302" s="272"/>
      <c r="C302" s="272"/>
      <c r="D302" s="272"/>
      <c r="E302" s="272"/>
      <c r="F302" s="272"/>
      <c r="G302" s="272"/>
      <c r="H302" s="272"/>
      <c r="I302" s="272"/>
      <c r="J302" s="272"/>
      <c r="K302" s="272"/>
      <c r="L302" s="272"/>
      <c r="M302" s="272"/>
      <c r="N302" s="272"/>
      <c r="O302" s="272"/>
      <c r="P302" s="272"/>
    </row>
    <row r="303" spans="1:16" ht="10.5" customHeight="1">
      <c r="A303" s="272"/>
      <c r="B303" s="272"/>
      <c r="C303" s="272"/>
      <c r="D303" s="272"/>
      <c r="E303" s="272"/>
      <c r="F303" s="272"/>
      <c r="G303" s="272"/>
      <c r="H303" s="272"/>
      <c r="I303" s="272"/>
      <c r="J303" s="272"/>
      <c r="K303" s="272"/>
      <c r="L303" s="272"/>
      <c r="M303" s="272"/>
      <c r="N303" s="272"/>
      <c r="O303" s="272"/>
      <c r="P303" s="272"/>
    </row>
    <row r="304" spans="1:16" ht="10.5" customHeight="1">
      <c r="A304" s="272"/>
      <c r="B304" s="272"/>
      <c r="C304" s="272"/>
      <c r="D304" s="272"/>
      <c r="E304" s="272"/>
      <c r="F304" s="272"/>
      <c r="G304" s="272"/>
      <c r="H304" s="272"/>
      <c r="I304" s="272"/>
      <c r="J304" s="272"/>
      <c r="K304" s="272"/>
      <c r="L304" s="272"/>
      <c r="M304" s="272"/>
      <c r="N304" s="272"/>
      <c r="O304" s="272"/>
      <c r="P304" s="272"/>
    </row>
    <row r="305" spans="1:16" ht="10.5" customHeight="1">
      <c r="A305" s="272"/>
      <c r="B305" s="272"/>
      <c r="C305" s="272"/>
      <c r="D305" s="272"/>
      <c r="E305" s="272"/>
      <c r="F305" s="272"/>
      <c r="G305" s="272"/>
      <c r="H305" s="272"/>
      <c r="I305" s="272"/>
      <c r="J305" s="272"/>
      <c r="K305" s="272"/>
      <c r="L305" s="272"/>
      <c r="M305" s="272"/>
      <c r="N305" s="272"/>
      <c r="O305" s="272"/>
      <c r="P305" s="272"/>
    </row>
    <row r="306" spans="1:16" ht="10.5" customHeight="1">
      <c r="A306" s="272"/>
      <c r="B306" s="272"/>
      <c r="C306" s="272"/>
      <c r="D306" s="272"/>
      <c r="E306" s="272"/>
      <c r="F306" s="272"/>
      <c r="G306" s="272"/>
      <c r="H306" s="272"/>
      <c r="I306" s="272"/>
      <c r="J306" s="272"/>
      <c r="K306" s="272"/>
      <c r="L306" s="272"/>
      <c r="M306" s="272"/>
      <c r="N306" s="272"/>
      <c r="O306" s="272"/>
      <c r="P306" s="272"/>
    </row>
    <row r="307" spans="1:16" ht="10.5" customHeight="1">
      <c r="A307" s="272"/>
      <c r="B307" s="272"/>
      <c r="C307" s="272"/>
      <c r="D307" s="272"/>
      <c r="E307" s="272"/>
      <c r="F307" s="272"/>
      <c r="G307" s="272"/>
      <c r="H307" s="272"/>
      <c r="I307" s="272"/>
      <c r="J307" s="272"/>
      <c r="K307" s="272"/>
      <c r="L307" s="272"/>
      <c r="M307" s="272"/>
      <c r="N307" s="272"/>
      <c r="O307" s="272"/>
      <c r="P307" s="272"/>
    </row>
    <row r="308" spans="1:16" ht="10.5" customHeight="1">
      <c r="A308" s="272"/>
      <c r="B308" s="272"/>
      <c r="C308" s="272"/>
      <c r="D308" s="272"/>
      <c r="E308" s="272"/>
      <c r="F308" s="272"/>
      <c r="G308" s="272"/>
      <c r="H308" s="272"/>
      <c r="I308" s="272"/>
      <c r="J308" s="272"/>
      <c r="K308" s="272"/>
      <c r="L308" s="272"/>
      <c r="M308" s="272"/>
      <c r="N308" s="272"/>
      <c r="O308" s="272"/>
      <c r="P308" s="272"/>
    </row>
    <row r="309" spans="1:16" ht="10.5" customHeight="1">
      <c r="A309" s="272"/>
      <c r="B309" s="272"/>
      <c r="C309" s="272"/>
      <c r="D309" s="272"/>
      <c r="E309" s="272"/>
      <c r="F309" s="272"/>
      <c r="G309" s="272"/>
      <c r="H309" s="272"/>
      <c r="I309" s="272"/>
      <c r="J309" s="272"/>
      <c r="K309" s="272"/>
      <c r="L309" s="272"/>
      <c r="M309" s="272"/>
      <c r="N309" s="272"/>
      <c r="O309" s="272"/>
      <c r="P309" s="272"/>
    </row>
    <row r="310" spans="1:16" ht="10.5" customHeight="1">
      <c r="A310" s="272"/>
      <c r="B310" s="272"/>
      <c r="C310" s="272"/>
      <c r="D310" s="272"/>
      <c r="E310" s="272"/>
      <c r="F310" s="272"/>
      <c r="G310" s="272"/>
      <c r="H310" s="272"/>
      <c r="I310" s="272"/>
      <c r="J310" s="272"/>
      <c r="K310" s="272"/>
      <c r="L310" s="272"/>
      <c r="M310" s="272"/>
      <c r="N310" s="272"/>
      <c r="O310" s="272"/>
      <c r="P310" s="272"/>
    </row>
    <row r="311" spans="1:16" ht="10.5" customHeight="1">
      <c r="A311" s="272"/>
      <c r="B311" s="272"/>
      <c r="C311" s="272"/>
      <c r="D311" s="272"/>
      <c r="E311" s="272"/>
      <c r="F311" s="272"/>
      <c r="G311" s="272"/>
      <c r="H311" s="272"/>
      <c r="I311" s="272"/>
      <c r="J311" s="272"/>
      <c r="K311" s="272"/>
      <c r="L311" s="272"/>
      <c r="M311" s="272"/>
      <c r="N311" s="272"/>
      <c r="O311" s="272"/>
      <c r="P311" s="272"/>
    </row>
    <row r="312" spans="1:16" ht="10.5" customHeight="1">
      <c r="A312" s="272"/>
      <c r="B312" s="272"/>
      <c r="C312" s="272"/>
      <c r="D312" s="272"/>
      <c r="E312" s="272"/>
      <c r="F312" s="272"/>
      <c r="G312" s="272"/>
      <c r="H312" s="272"/>
      <c r="I312" s="272"/>
      <c r="J312" s="272"/>
      <c r="K312" s="272"/>
      <c r="L312" s="272"/>
      <c r="M312" s="272"/>
      <c r="N312" s="272"/>
      <c r="O312" s="272"/>
      <c r="P312" s="272"/>
    </row>
    <row r="313" spans="1:16" ht="10.5" customHeight="1">
      <c r="A313" s="272"/>
      <c r="B313" s="272"/>
      <c r="C313" s="272"/>
      <c r="D313" s="272"/>
      <c r="E313" s="272"/>
      <c r="F313" s="272"/>
      <c r="G313" s="272"/>
      <c r="H313" s="272"/>
      <c r="I313" s="272"/>
      <c r="J313" s="272"/>
      <c r="K313" s="272"/>
      <c r="L313" s="272"/>
      <c r="M313" s="272"/>
      <c r="N313" s="272"/>
      <c r="O313" s="272"/>
      <c r="P313" s="272"/>
    </row>
    <row r="314" spans="1:16" ht="10.5" customHeight="1">
      <c r="A314" s="272"/>
      <c r="B314" s="272"/>
      <c r="C314" s="272"/>
      <c r="D314" s="272"/>
      <c r="E314" s="272"/>
      <c r="F314" s="272"/>
      <c r="G314" s="272"/>
      <c r="H314" s="272"/>
      <c r="I314" s="272"/>
      <c r="J314" s="272"/>
      <c r="K314" s="272"/>
      <c r="L314" s="272"/>
      <c r="M314" s="272"/>
      <c r="N314" s="272"/>
      <c r="O314" s="272"/>
      <c r="P314" s="272"/>
    </row>
    <row r="315" spans="1:16" ht="10.5" customHeight="1">
      <c r="A315" s="272"/>
      <c r="B315" s="272"/>
      <c r="C315" s="272"/>
      <c r="D315" s="272"/>
      <c r="E315" s="272"/>
      <c r="F315" s="272"/>
      <c r="G315" s="272"/>
      <c r="H315" s="272"/>
      <c r="I315" s="272"/>
      <c r="J315" s="272"/>
      <c r="K315" s="272"/>
      <c r="L315" s="272"/>
      <c r="M315" s="272"/>
      <c r="N315" s="272"/>
      <c r="O315" s="272"/>
      <c r="P315" s="272"/>
    </row>
    <row r="316" spans="1:16" ht="10.5" customHeight="1">
      <c r="A316" s="272"/>
      <c r="B316" s="272"/>
      <c r="C316" s="272"/>
      <c r="D316" s="272"/>
      <c r="E316" s="272"/>
      <c r="F316" s="272"/>
      <c r="G316" s="272"/>
      <c r="H316" s="272"/>
      <c r="I316" s="272"/>
      <c r="J316" s="272"/>
      <c r="K316" s="272"/>
      <c r="L316" s="272"/>
      <c r="M316" s="272"/>
      <c r="N316" s="272"/>
      <c r="O316" s="272"/>
      <c r="P316" s="272"/>
    </row>
    <row r="317" spans="1:16" ht="10.5" customHeight="1">
      <c r="A317" s="272"/>
      <c r="B317" s="272"/>
      <c r="C317" s="272"/>
      <c r="D317" s="272"/>
      <c r="E317" s="272"/>
      <c r="F317" s="272"/>
      <c r="G317" s="272"/>
      <c r="H317" s="272"/>
      <c r="I317" s="272"/>
      <c r="J317" s="272"/>
      <c r="K317" s="272"/>
      <c r="L317" s="272"/>
      <c r="M317" s="272"/>
      <c r="N317" s="272"/>
      <c r="O317" s="272"/>
      <c r="P317" s="272"/>
    </row>
    <row r="318" spans="1:16" ht="10.5" customHeight="1">
      <c r="A318" s="272"/>
      <c r="B318" s="272"/>
      <c r="C318" s="272"/>
      <c r="D318" s="272"/>
      <c r="E318" s="272"/>
      <c r="F318" s="272"/>
      <c r="G318" s="272"/>
      <c r="H318" s="272"/>
      <c r="I318" s="272"/>
      <c r="J318" s="272"/>
      <c r="K318" s="272"/>
      <c r="L318" s="272"/>
      <c r="M318" s="272"/>
      <c r="N318" s="272"/>
      <c r="O318" s="272"/>
      <c r="P318" s="272"/>
    </row>
    <row r="319" spans="1:16" ht="10.5" customHeight="1">
      <c r="A319" s="272"/>
      <c r="B319" s="272"/>
      <c r="C319" s="272"/>
      <c r="D319" s="272"/>
      <c r="E319" s="272"/>
      <c r="F319" s="272"/>
      <c r="G319" s="272"/>
      <c r="H319" s="272"/>
      <c r="I319" s="272"/>
      <c r="J319" s="272"/>
      <c r="K319" s="272"/>
      <c r="L319" s="272"/>
      <c r="M319" s="272"/>
      <c r="N319" s="272"/>
      <c r="O319" s="272"/>
      <c r="P319" s="272"/>
    </row>
    <row r="320" spans="1:16" ht="10.5" customHeight="1">
      <c r="A320" s="272"/>
      <c r="B320" s="272"/>
      <c r="C320" s="272"/>
      <c r="D320" s="272"/>
      <c r="E320" s="272"/>
      <c r="F320" s="272"/>
      <c r="G320" s="272"/>
      <c r="H320" s="272"/>
      <c r="I320" s="272"/>
      <c r="J320" s="272"/>
      <c r="K320" s="272"/>
      <c r="L320" s="272"/>
      <c r="M320" s="272"/>
      <c r="N320" s="272"/>
      <c r="O320" s="272"/>
      <c r="P320" s="272"/>
    </row>
    <row r="321" spans="1:16" ht="10.5" customHeight="1">
      <c r="A321" s="272"/>
      <c r="B321" s="272"/>
      <c r="C321" s="272"/>
      <c r="D321" s="272"/>
      <c r="E321" s="272"/>
      <c r="F321" s="272"/>
      <c r="G321" s="272"/>
      <c r="H321" s="272"/>
      <c r="I321" s="272"/>
      <c r="J321" s="272"/>
      <c r="K321" s="272"/>
      <c r="L321" s="272"/>
      <c r="M321" s="272"/>
      <c r="N321" s="272"/>
      <c r="O321" s="272"/>
      <c r="P321" s="272"/>
    </row>
    <row r="322" spans="1:16" ht="10.5" customHeight="1">
      <c r="A322" s="272"/>
      <c r="B322" s="272"/>
      <c r="C322" s="272"/>
      <c r="D322" s="272"/>
      <c r="E322" s="272"/>
      <c r="F322" s="272"/>
      <c r="G322" s="272"/>
      <c r="H322" s="272"/>
      <c r="I322" s="272"/>
      <c r="J322" s="272"/>
      <c r="K322" s="272"/>
      <c r="L322" s="272"/>
      <c r="M322" s="272"/>
      <c r="N322" s="272"/>
      <c r="O322" s="272"/>
      <c r="P322" s="272"/>
    </row>
    <row r="323" spans="1:16" ht="10.5" customHeight="1">
      <c r="A323" s="272"/>
      <c r="B323" s="272"/>
      <c r="C323" s="272"/>
      <c r="D323" s="272"/>
      <c r="E323" s="272"/>
      <c r="F323" s="272"/>
      <c r="G323" s="272"/>
      <c r="H323" s="272"/>
      <c r="I323" s="272"/>
      <c r="J323" s="272"/>
      <c r="K323" s="272"/>
      <c r="L323" s="272"/>
      <c r="M323" s="272"/>
      <c r="N323" s="272"/>
      <c r="O323" s="272"/>
      <c r="P323" s="272"/>
    </row>
    <row r="324" spans="1:16" ht="10.5" customHeight="1">
      <c r="A324" s="272"/>
      <c r="B324" s="272"/>
      <c r="C324" s="272"/>
      <c r="D324" s="272"/>
      <c r="E324" s="272"/>
      <c r="F324" s="272"/>
      <c r="G324" s="272"/>
      <c r="H324" s="272"/>
      <c r="I324" s="272"/>
      <c r="J324" s="272"/>
      <c r="K324" s="272"/>
      <c r="L324" s="272"/>
      <c r="M324" s="272"/>
      <c r="N324" s="272"/>
      <c r="O324" s="272"/>
      <c r="P324" s="272"/>
    </row>
    <row r="325" spans="1:16" ht="10.5" customHeight="1">
      <c r="A325" s="272"/>
      <c r="B325" s="272"/>
      <c r="C325" s="272"/>
      <c r="D325" s="272"/>
      <c r="E325" s="272"/>
      <c r="F325" s="272"/>
      <c r="G325" s="272"/>
      <c r="H325" s="272"/>
      <c r="I325" s="272"/>
      <c r="J325" s="272"/>
      <c r="K325" s="272"/>
      <c r="L325" s="272"/>
      <c r="M325" s="272"/>
      <c r="N325" s="272"/>
      <c r="O325" s="272"/>
      <c r="P325" s="272"/>
    </row>
    <row r="326" spans="1:16" ht="10.5" customHeight="1">
      <c r="A326" s="272"/>
      <c r="B326" s="272"/>
      <c r="C326" s="272"/>
      <c r="D326" s="272"/>
      <c r="E326" s="272"/>
      <c r="F326" s="272"/>
      <c r="G326" s="272"/>
      <c r="H326" s="272"/>
      <c r="I326" s="272"/>
      <c r="J326" s="272"/>
      <c r="K326" s="272"/>
      <c r="L326" s="272"/>
      <c r="M326" s="272"/>
      <c r="N326" s="272"/>
      <c r="O326" s="272"/>
      <c r="P326" s="272"/>
    </row>
    <row r="327" spans="1:16" ht="10.5" customHeight="1">
      <c r="A327" s="272"/>
      <c r="B327" s="272"/>
      <c r="C327" s="272"/>
      <c r="D327" s="272"/>
      <c r="E327" s="272"/>
      <c r="F327" s="272"/>
      <c r="G327" s="272"/>
      <c r="H327" s="272"/>
      <c r="I327" s="272"/>
      <c r="J327" s="272"/>
      <c r="K327" s="272"/>
      <c r="L327" s="272"/>
      <c r="M327" s="272"/>
      <c r="N327" s="272"/>
      <c r="O327" s="272"/>
      <c r="P327" s="272"/>
    </row>
    <row r="328" spans="1:16" ht="10.5" customHeight="1">
      <c r="A328" s="272"/>
      <c r="B328" s="272"/>
      <c r="C328" s="272"/>
      <c r="D328" s="272"/>
      <c r="E328" s="272"/>
      <c r="F328" s="272"/>
      <c r="G328" s="272"/>
      <c r="H328" s="272"/>
      <c r="I328" s="272"/>
      <c r="J328" s="272"/>
      <c r="K328" s="272"/>
      <c r="L328" s="272"/>
      <c r="M328" s="272"/>
      <c r="N328" s="272"/>
      <c r="O328" s="272"/>
      <c r="P328" s="272"/>
    </row>
    <row r="329" spans="1:16" ht="10.5" customHeight="1">
      <c r="A329" s="272"/>
      <c r="B329" s="272"/>
      <c r="C329" s="272"/>
      <c r="D329" s="272"/>
      <c r="E329" s="272"/>
      <c r="F329" s="272"/>
      <c r="G329" s="272"/>
      <c r="H329" s="272"/>
      <c r="I329" s="272"/>
      <c r="J329" s="272"/>
      <c r="K329" s="272"/>
      <c r="L329" s="272"/>
      <c r="M329" s="272"/>
      <c r="N329" s="272"/>
      <c r="O329" s="272"/>
      <c r="P329" s="272"/>
    </row>
    <row r="330" spans="1:16" ht="10.5" customHeight="1">
      <c r="A330" s="272"/>
      <c r="B330" s="272"/>
      <c r="C330" s="272"/>
      <c r="D330" s="272"/>
      <c r="E330" s="272"/>
      <c r="F330" s="272"/>
      <c r="G330" s="272"/>
      <c r="H330" s="272"/>
      <c r="I330" s="272"/>
      <c r="J330" s="272"/>
      <c r="K330" s="272"/>
      <c r="L330" s="272"/>
      <c r="M330" s="272"/>
      <c r="N330" s="272"/>
      <c r="O330" s="272"/>
      <c r="P330" s="272"/>
    </row>
    <row r="331" spans="1:16" ht="10.5" customHeight="1">
      <c r="A331" s="272"/>
      <c r="B331" s="272"/>
      <c r="C331" s="272"/>
      <c r="D331" s="272"/>
      <c r="E331" s="272"/>
      <c r="F331" s="272"/>
      <c r="G331" s="272"/>
      <c r="H331" s="272"/>
      <c r="I331" s="272"/>
      <c r="J331" s="272"/>
      <c r="K331" s="272"/>
      <c r="L331" s="272"/>
      <c r="M331" s="272"/>
      <c r="N331" s="272"/>
      <c r="O331" s="272"/>
      <c r="P331" s="272"/>
    </row>
    <row r="332" spans="1:16" ht="10.5" customHeight="1">
      <c r="A332" s="272"/>
      <c r="B332" s="272"/>
      <c r="C332" s="272"/>
      <c r="D332" s="272"/>
      <c r="E332" s="272"/>
      <c r="F332" s="272"/>
      <c r="G332" s="272"/>
      <c r="H332" s="272"/>
      <c r="I332" s="272"/>
      <c r="J332" s="272"/>
      <c r="K332" s="272"/>
      <c r="L332" s="272"/>
      <c r="M332" s="272"/>
      <c r="N332" s="272"/>
      <c r="O332" s="272"/>
      <c r="P332" s="272"/>
    </row>
    <row r="333" spans="1:16" ht="10.5" customHeight="1">
      <c r="A333" s="272"/>
      <c r="B333" s="272"/>
      <c r="C333" s="272"/>
      <c r="D333" s="272"/>
      <c r="E333" s="272"/>
      <c r="F333" s="272"/>
      <c r="G333" s="272"/>
      <c r="H333" s="272"/>
      <c r="I333" s="272"/>
      <c r="J333" s="272"/>
      <c r="K333" s="272"/>
      <c r="L333" s="272"/>
      <c r="M333" s="272"/>
      <c r="N333" s="272"/>
      <c r="O333" s="272"/>
      <c r="P333" s="272"/>
    </row>
    <row r="334" spans="1:16" ht="10.5" customHeight="1">
      <c r="A334" s="272"/>
      <c r="B334" s="272"/>
      <c r="C334" s="272"/>
      <c r="D334" s="272"/>
      <c r="E334" s="272"/>
      <c r="F334" s="272"/>
      <c r="G334" s="272"/>
      <c r="H334" s="272"/>
      <c r="I334" s="272"/>
      <c r="J334" s="272"/>
      <c r="K334" s="272"/>
      <c r="L334" s="272"/>
      <c r="M334" s="272"/>
      <c r="N334" s="272"/>
      <c r="O334" s="272"/>
      <c r="P334" s="272"/>
    </row>
    <row r="335" spans="1:16" ht="10.5" customHeight="1">
      <c r="A335" s="272"/>
      <c r="B335" s="272"/>
      <c r="C335" s="272"/>
      <c r="D335" s="272"/>
      <c r="E335" s="272"/>
      <c r="F335" s="272"/>
      <c r="G335" s="272"/>
      <c r="H335" s="272"/>
      <c r="I335" s="272"/>
      <c r="J335" s="272"/>
      <c r="K335" s="272"/>
      <c r="L335" s="272"/>
      <c r="M335" s="272"/>
      <c r="N335" s="272"/>
      <c r="O335" s="272"/>
      <c r="P335" s="272"/>
    </row>
    <row r="336" spans="1:16" ht="10.5" customHeight="1">
      <c r="A336" s="272"/>
      <c r="B336" s="272"/>
      <c r="C336" s="272"/>
      <c r="D336" s="272"/>
      <c r="E336" s="272"/>
      <c r="F336" s="272"/>
      <c r="G336" s="272"/>
      <c r="H336" s="272"/>
      <c r="I336" s="272"/>
      <c r="J336" s="272"/>
      <c r="K336" s="272"/>
      <c r="L336" s="272"/>
      <c r="M336" s="272"/>
      <c r="N336" s="272"/>
      <c r="O336" s="272"/>
      <c r="P336" s="272"/>
    </row>
    <row r="337" spans="1:16" ht="10.5" customHeight="1">
      <c r="A337" s="272"/>
      <c r="B337" s="272"/>
      <c r="C337" s="272"/>
      <c r="D337" s="272"/>
      <c r="E337" s="272"/>
      <c r="F337" s="272"/>
      <c r="G337" s="272"/>
      <c r="H337" s="272"/>
      <c r="I337" s="272"/>
      <c r="J337" s="272"/>
      <c r="K337" s="272"/>
      <c r="L337" s="272"/>
      <c r="M337" s="272"/>
      <c r="N337" s="272"/>
      <c r="O337" s="272"/>
      <c r="P337" s="272"/>
    </row>
    <row r="338" spans="1:16" ht="10.5" customHeight="1">
      <c r="A338" s="272"/>
      <c r="B338" s="272"/>
      <c r="C338" s="272"/>
      <c r="D338" s="272"/>
      <c r="E338" s="272"/>
      <c r="F338" s="272"/>
      <c r="G338" s="272"/>
      <c r="H338" s="272"/>
      <c r="I338" s="272"/>
      <c r="J338" s="272"/>
      <c r="K338" s="272"/>
      <c r="L338" s="272"/>
      <c r="M338" s="272"/>
      <c r="N338" s="272"/>
      <c r="O338" s="272"/>
      <c r="P338" s="272"/>
    </row>
    <row r="339" spans="1:16" ht="10.5" customHeight="1">
      <c r="A339" s="272"/>
      <c r="B339" s="272"/>
      <c r="C339" s="272"/>
      <c r="D339" s="272"/>
      <c r="E339" s="272"/>
      <c r="F339" s="272"/>
      <c r="G339" s="272"/>
      <c r="H339" s="272"/>
      <c r="I339" s="272"/>
      <c r="J339" s="272"/>
      <c r="K339" s="272"/>
      <c r="L339" s="272"/>
      <c r="M339" s="272"/>
      <c r="N339" s="272"/>
      <c r="O339" s="272"/>
      <c r="P339" s="272"/>
    </row>
    <row r="340" spans="1:16" ht="10.5" customHeight="1">
      <c r="A340" s="272"/>
      <c r="B340" s="272"/>
      <c r="C340" s="272"/>
      <c r="D340" s="272"/>
      <c r="E340" s="272"/>
      <c r="F340" s="272"/>
      <c r="G340" s="272"/>
      <c r="H340" s="272"/>
      <c r="I340" s="272"/>
      <c r="J340" s="272"/>
      <c r="K340" s="272"/>
      <c r="L340" s="272"/>
      <c r="M340" s="272"/>
      <c r="N340" s="272"/>
      <c r="O340" s="272"/>
      <c r="P340" s="272"/>
    </row>
    <row r="341" spans="1:16" ht="10.5" customHeight="1">
      <c r="A341" s="272"/>
      <c r="B341" s="272"/>
      <c r="C341" s="272"/>
      <c r="D341" s="272"/>
      <c r="E341" s="272"/>
      <c r="F341" s="272"/>
      <c r="G341" s="272"/>
      <c r="H341" s="272"/>
      <c r="I341" s="272"/>
      <c r="J341" s="272"/>
      <c r="K341" s="272"/>
      <c r="L341" s="272"/>
      <c r="M341" s="272"/>
      <c r="N341" s="272"/>
      <c r="O341" s="272"/>
      <c r="P341" s="272"/>
    </row>
    <row r="342" spans="1:16" ht="10.5" customHeight="1">
      <c r="A342" s="272"/>
      <c r="B342" s="272"/>
      <c r="C342" s="272"/>
      <c r="D342" s="272"/>
      <c r="E342" s="272"/>
      <c r="F342" s="272"/>
      <c r="G342" s="272"/>
      <c r="H342" s="272"/>
      <c r="I342" s="272"/>
      <c r="J342" s="272"/>
      <c r="K342" s="272"/>
      <c r="L342" s="272"/>
      <c r="M342" s="272"/>
      <c r="N342" s="272"/>
      <c r="O342" s="272"/>
      <c r="P342" s="272"/>
    </row>
    <row r="343" spans="1:16" ht="10.5" customHeight="1">
      <c r="A343" s="272"/>
      <c r="B343" s="272"/>
      <c r="C343" s="272"/>
      <c r="D343" s="272"/>
      <c r="E343" s="272"/>
      <c r="F343" s="272"/>
      <c r="G343" s="272"/>
      <c r="H343" s="272"/>
      <c r="I343" s="272"/>
      <c r="J343" s="272"/>
      <c r="K343" s="272"/>
      <c r="L343" s="272"/>
      <c r="M343" s="272"/>
      <c r="N343" s="272"/>
      <c r="O343" s="272"/>
      <c r="P343" s="272"/>
    </row>
    <row r="344" spans="1:16" ht="10.5" customHeight="1">
      <c r="A344" s="272"/>
      <c r="B344" s="272"/>
      <c r="C344" s="272"/>
      <c r="D344" s="272"/>
      <c r="E344" s="272"/>
      <c r="F344" s="272"/>
      <c r="G344" s="272"/>
      <c r="H344" s="272"/>
      <c r="I344" s="272"/>
      <c r="J344" s="272"/>
      <c r="K344" s="272"/>
      <c r="L344" s="272"/>
      <c r="M344" s="272"/>
      <c r="N344" s="272"/>
      <c r="O344" s="272"/>
      <c r="P344" s="272"/>
    </row>
    <row r="345" spans="1:16" ht="10.5" customHeight="1">
      <c r="A345" s="272"/>
      <c r="B345" s="272"/>
      <c r="C345" s="272"/>
      <c r="D345" s="272"/>
      <c r="E345" s="272"/>
      <c r="F345" s="272"/>
      <c r="G345" s="272"/>
      <c r="H345" s="272"/>
      <c r="I345" s="272"/>
      <c r="J345" s="272"/>
      <c r="K345" s="272"/>
      <c r="L345" s="272"/>
      <c r="M345" s="272"/>
      <c r="N345" s="272"/>
      <c r="O345" s="272"/>
      <c r="P345" s="272"/>
    </row>
    <row r="346" spans="1:16" ht="10.5" customHeight="1">
      <c r="A346" s="272"/>
      <c r="B346" s="272"/>
      <c r="C346" s="272"/>
      <c r="D346" s="272"/>
      <c r="E346" s="272"/>
      <c r="F346" s="272"/>
      <c r="G346" s="272"/>
      <c r="H346" s="272"/>
      <c r="I346" s="272"/>
      <c r="J346" s="272"/>
      <c r="K346" s="272"/>
      <c r="L346" s="272"/>
      <c r="M346" s="272"/>
      <c r="N346" s="272"/>
      <c r="O346" s="272"/>
      <c r="P346" s="272"/>
    </row>
    <row r="347" spans="1:16" ht="10.5" customHeight="1">
      <c r="A347" s="272"/>
      <c r="B347" s="272"/>
      <c r="C347" s="272"/>
      <c r="D347" s="272"/>
      <c r="E347" s="272"/>
      <c r="F347" s="272"/>
      <c r="G347" s="272"/>
      <c r="H347" s="272"/>
      <c r="I347" s="272"/>
      <c r="J347" s="272"/>
      <c r="K347" s="272"/>
      <c r="L347" s="272"/>
      <c r="M347" s="272"/>
      <c r="N347" s="272"/>
      <c r="O347" s="272"/>
      <c r="P347" s="272"/>
    </row>
    <row r="348" spans="1:16" ht="10.5" customHeight="1">
      <c r="A348" s="272"/>
      <c r="B348" s="272"/>
      <c r="C348" s="272"/>
      <c r="D348" s="272"/>
      <c r="E348" s="272"/>
      <c r="F348" s="272"/>
      <c r="G348" s="272"/>
      <c r="H348" s="272"/>
      <c r="I348" s="272"/>
      <c r="J348" s="272"/>
      <c r="K348" s="272"/>
      <c r="L348" s="272"/>
      <c r="M348" s="272"/>
      <c r="N348" s="272"/>
      <c r="O348" s="272"/>
      <c r="P348" s="272"/>
    </row>
    <row r="349" spans="1:16" ht="10.5" customHeight="1">
      <c r="A349" s="272"/>
      <c r="B349" s="272"/>
      <c r="C349" s="272"/>
      <c r="D349" s="272"/>
      <c r="E349" s="272"/>
      <c r="F349" s="272"/>
      <c r="G349" s="272"/>
      <c r="H349" s="272"/>
      <c r="I349" s="272"/>
      <c r="J349" s="272"/>
      <c r="K349" s="272"/>
      <c r="L349" s="272"/>
      <c r="M349" s="272"/>
      <c r="N349" s="272"/>
      <c r="O349" s="272"/>
      <c r="P349" s="272"/>
    </row>
    <row r="350" spans="1:16" ht="10.5" customHeight="1">
      <c r="A350" s="272"/>
      <c r="B350" s="272"/>
      <c r="C350" s="272"/>
      <c r="D350" s="272"/>
      <c r="E350" s="272"/>
      <c r="F350" s="272"/>
      <c r="G350" s="272"/>
      <c r="H350" s="272"/>
      <c r="I350" s="272"/>
      <c r="J350" s="272"/>
      <c r="K350" s="272"/>
      <c r="L350" s="272"/>
      <c r="M350" s="272"/>
      <c r="N350" s="272"/>
      <c r="O350" s="272"/>
      <c r="P350" s="272"/>
    </row>
    <row r="351" spans="1:16" ht="10.5" customHeight="1">
      <c r="A351" s="272"/>
      <c r="B351" s="272"/>
      <c r="C351" s="272"/>
      <c r="D351" s="272"/>
      <c r="E351" s="272"/>
      <c r="F351" s="272"/>
      <c r="G351" s="272"/>
      <c r="H351" s="272"/>
      <c r="I351" s="272"/>
      <c r="J351" s="272"/>
      <c r="K351" s="272"/>
      <c r="L351" s="272"/>
      <c r="M351" s="272"/>
      <c r="N351" s="272"/>
      <c r="O351" s="272"/>
      <c r="P351" s="272"/>
    </row>
    <row r="352" spans="1:16" ht="10.5" customHeight="1">
      <c r="A352" s="272"/>
      <c r="B352" s="272"/>
      <c r="C352" s="272"/>
      <c r="D352" s="272"/>
      <c r="E352" s="272"/>
      <c r="F352" s="272"/>
      <c r="G352" s="272"/>
      <c r="H352" s="272"/>
      <c r="I352" s="272"/>
      <c r="J352" s="272"/>
      <c r="K352" s="272"/>
      <c r="L352" s="272"/>
      <c r="M352" s="272"/>
      <c r="N352" s="272"/>
      <c r="O352" s="272"/>
      <c r="P352" s="272"/>
    </row>
    <row r="353" spans="1:16" ht="10.5" customHeight="1">
      <c r="A353" s="272"/>
      <c r="B353" s="272"/>
      <c r="C353" s="272"/>
      <c r="D353" s="272"/>
      <c r="E353" s="272"/>
      <c r="F353" s="272"/>
      <c r="G353" s="272"/>
      <c r="H353" s="272"/>
      <c r="I353" s="272"/>
      <c r="J353" s="272"/>
      <c r="K353" s="272"/>
      <c r="L353" s="272"/>
      <c r="M353" s="272"/>
      <c r="N353" s="272"/>
      <c r="O353" s="272"/>
      <c r="P353" s="272"/>
    </row>
    <row r="354" spans="1:16" ht="10.5" customHeight="1">
      <c r="A354" s="272"/>
      <c r="B354" s="272"/>
      <c r="C354" s="272"/>
      <c r="D354" s="272"/>
      <c r="E354" s="272"/>
      <c r="F354" s="272"/>
      <c r="G354" s="272"/>
      <c r="H354" s="272"/>
      <c r="I354" s="272"/>
      <c r="J354" s="272"/>
      <c r="K354" s="272"/>
      <c r="L354" s="272"/>
      <c r="M354" s="272"/>
      <c r="N354" s="272"/>
      <c r="O354" s="272"/>
      <c r="P354" s="272"/>
    </row>
    <row r="355" spans="1:16" ht="10.5" customHeight="1">
      <c r="A355" s="272"/>
      <c r="B355" s="272"/>
      <c r="C355" s="272"/>
      <c r="D355" s="272"/>
      <c r="E355" s="272"/>
      <c r="F355" s="272"/>
      <c r="G355" s="272"/>
      <c r="H355" s="272"/>
      <c r="I355" s="272"/>
      <c r="J355" s="272"/>
      <c r="K355" s="272"/>
      <c r="L355" s="272"/>
      <c r="M355" s="272"/>
      <c r="N355" s="272"/>
      <c r="O355" s="272"/>
      <c r="P355" s="272"/>
    </row>
    <row r="356" spans="1:16" ht="10.5" customHeight="1">
      <c r="A356" s="272"/>
      <c r="B356" s="272"/>
      <c r="C356" s="272"/>
      <c r="D356" s="272"/>
      <c r="E356" s="272"/>
      <c r="F356" s="272"/>
      <c r="G356" s="272"/>
      <c r="H356" s="272"/>
      <c r="I356" s="272"/>
      <c r="J356" s="272"/>
      <c r="K356" s="272"/>
      <c r="L356" s="272"/>
      <c r="M356" s="272"/>
      <c r="N356" s="272"/>
      <c r="O356" s="272"/>
      <c r="P356" s="272"/>
    </row>
    <row r="357" spans="1:16" ht="10.5" customHeight="1">
      <c r="A357" s="272"/>
      <c r="B357" s="272"/>
      <c r="C357" s="272"/>
      <c r="D357" s="272"/>
      <c r="E357" s="272"/>
      <c r="F357" s="272"/>
      <c r="G357" s="272"/>
      <c r="H357" s="272"/>
      <c r="I357" s="272"/>
      <c r="J357" s="272"/>
      <c r="K357" s="272"/>
      <c r="L357" s="272"/>
      <c r="M357" s="272"/>
      <c r="N357" s="272"/>
      <c r="O357" s="272"/>
      <c r="P357" s="272"/>
    </row>
    <row r="358" spans="1:16" ht="10.5" customHeight="1">
      <c r="A358" s="272"/>
      <c r="B358" s="272"/>
      <c r="C358" s="272"/>
      <c r="D358" s="272"/>
      <c r="E358" s="272"/>
      <c r="F358" s="272"/>
      <c r="G358" s="272"/>
      <c r="H358" s="272"/>
      <c r="I358" s="272"/>
      <c r="J358" s="272"/>
      <c r="K358" s="272"/>
      <c r="L358" s="272"/>
      <c r="M358" s="272"/>
      <c r="N358" s="272"/>
      <c r="O358" s="272"/>
      <c r="P358" s="272"/>
    </row>
    <row r="359" spans="1:16" ht="10.5" customHeight="1">
      <c r="A359" s="272"/>
      <c r="B359" s="272"/>
      <c r="C359" s="272"/>
      <c r="D359" s="272"/>
      <c r="E359" s="272"/>
      <c r="F359" s="272"/>
      <c r="G359" s="272"/>
      <c r="H359" s="272"/>
      <c r="I359" s="272"/>
      <c r="J359" s="272"/>
      <c r="K359" s="272"/>
      <c r="L359" s="272"/>
      <c r="M359" s="272"/>
      <c r="N359" s="272"/>
      <c r="O359" s="272"/>
      <c r="P359" s="272"/>
    </row>
    <row r="360" spans="1:16" ht="10.5" customHeight="1">
      <c r="A360" s="272"/>
      <c r="B360" s="272"/>
      <c r="C360" s="272"/>
      <c r="D360" s="272"/>
      <c r="E360" s="272"/>
      <c r="F360" s="272"/>
      <c r="G360" s="272"/>
      <c r="H360" s="272"/>
      <c r="I360" s="272"/>
      <c r="J360" s="272"/>
      <c r="K360" s="272"/>
      <c r="L360" s="272"/>
      <c r="M360" s="272"/>
      <c r="N360" s="272"/>
      <c r="O360" s="272"/>
      <c r="P360" s="272"/>
    </row>
    <row r="361" spans="1:16" ht="10.5" customHeight="1">
      <c r="A361" s="272"/>
      <c r="B361" s="272"/>
      <c r="C361" s="272"/>
      <c r="D361" s="272"/>
      <c r="E361" s="272"/>
      <c r="F361" s="272"/>
      <c r="G361" s="272"/>
      <c r="H361" s="272"/>
      <c r="I361" s="272"/>
      <c r="J361" s="272"/>
      <c r="K361" s="272"/>
      <c r="L361" s="272"/>
      <c r="M361" s="272"/>
      <c r="N361" s="272"/>
      <c r="O361" s="272"/>
      <c r="P361" s="272"/>
    </row>
    <row r="362" spans="1:16" ht="10.5" customHeight="1">
      <c r="A362" s="272"/>
      <c r="B362" s="272"/>
      <c r="C362" s="272"/>
      <c r="D362" s="272"/>
      <c r="E362" s="272"/>
      <c r="F362" s="272"/>
      <c r="G362" s="272"/>
      <c r="H362" s="272"/>
      <c r="I362" s="272"/>
      <c r="J362" s="272"/>
      <c r="K362" s="272"/>
      <c r="L362" s="272"/>
      <c r="M362" s="272"/>
      <c r="N362" s="272"/>
      <c r="O362" s="272"/>
      <c r="P362" s="272"/>
    </row>
    <row r="363" spans="1:16" ht="10.5" customHeight="1">
      <c r="A363" s="272"/>
      <c r="B363" s="272"/>
      <c r="C363" s="272"/>
      <c r="D363" s="272"/>
      <c r="E363" s="272"/>
      <c r="F363" s="272"/>
      <c r="G363" s="272"/>
      <c r="H363" s="272"/>
      <c r="I363" s="272"/>
      <c r="J363" s="272"/>
      <c r="K363" s="272"/>
      <c r="L363" s="272"/>
      <c r="M363" s="272"/>
      <c r="N363" s="272"/>
      <c r="O363" s="272"/>
      <c r="P363" s="272"/>
    </row>
    <row r="364" spans="1:16" ht="10.5" customHeight="1">
      <c r="A364" s="272"/>
      <c r="B364" s="272"/>
      <c r="C364" s="272"/>
      <c r="D364" s="272"/>
      <c r="E364" s="272"/>
      <c r="F364" s="272"/>
      <c r="G364" s="272"/>
      <c r="H364" s="272"/>
      <c r="I364" s="272"/>
      <c r="J364" s="272"/>
      <c r="K364" s="272"/>
      <c r="L364" s="272"/>
      <c r="M364" s="272"/>
      <c r="N364" s="272"/>
      <c r="O364" s="272"/>
      <c r="P364" s="272"/>
    </row>
    <row r="365" spans="1:16" ht="10.5" customHeight="1">
      <c r="A365" s="272"/>
      <c r="B365" s="272"/>
      <c r="C365" s="272"/>
      <c r="D365" s="272"/>
      <c r="E365" s="272"/>
      <c r="F365" s="272"/>
      <c r="G365" s="272"/>
      <c r="H365" s="272"/>
      <c r="I365" s="272"/>
      <c r="J365" s="272"/>
      <c r="K365" s="272"/>
      <c r="L365" s="272"/>
      <c r="M365" s="272"/>
      <c r="N365" s="272"/>
      <c r="O365" s="272"/>
      <c r="P365" s="272"/>
    </row>
    <row r="366" spans="1:16" ht="10.5" customHeight="1">
      <c r="A366" s="272"/>
      <c r="B366" s="272"/>
      <c r="C366" s="272"/>
      <c r="D366" s="272"/>
      <c r="E366" s="272"/>
      <c r="F366" s="272"/>
      <c r="G366" s="272"/>
      <c r="H366" s="272"/>
      <c r="I366" s="272"/>
      <c r="J366" s="272"/>
      <c r="K366" s="272"/>
      <c r="L366" s="272"/>
      <c r="M366" s="272"/>
      <c r="N366" s="272"/>
      <c r="O366" s="272"/>
      <c r="P366" s="272"/>
    </row>
    <row r="367" spans="1:16" ht="10.5" customHeight="1">
      <c r="A367" s="272"/>
      <c r="B367" s="272"/>
      <c r="C367" s="272"/>
      <c r="D367" s="272"/>
      <c r="E367" s="272"/>
      <c r="F367" s="272"/>
      <c r="G367" s="272"/>
      <c r="H367" s="272"/>
      <c r="I367" s="272"/>
      <c r="J367" s="272"/>
      <c r="K367" s="272"/>
      <c r="L367" s="272"/>
      <c r="M367" s="272"/>
      <c r="N367" s="272"/>
      <c r="O367" s="272"/>
      <c r="P367" s="272"/>
    </row>
    <row r="368" spans="1:16" ht="10.5" customHeight="1">
      <c r="A368" s="272"/>
      <c r="B368" s="272"/>
      <c r="C368" s="272"/>
      <c r="D368" s="272"/>
      <c r="E368" s="272"/>
      <c r="F368" s="272"/>
      <c r="G368" s="272"/>
      <c r="H368" s="272"/>
      <c r="I368" s="272"/>
      <c r="J368" s="272"/>
      <c r="K368" s="272"/>
      <c r="L368" s="272"/>
      <c r="M368" s="272"/>
      <c r="N368" s="272"/>
      <c r="O368" s="272"/>
      <c r="P368" s="272"/>
    </row>
    <row r="369" spans="1:16" ht="10.5" customHeight="1">
      <c r="A369" s="272"/>
      <c r="B369" s="272"/>
      <c r="C369" s="272"/>
      <c r="D369" s="272"/>
      <c r="E369" s="272"/>
      <c r="F369" s="272"/>
      <c r="G369" s="272"/>
      <c r="H369" s="272"/>
      <c r="I369" s="272"/>
      <c r="J369" s="272"/>
      <c r="K369" s="272"/>
      <c r="L369" s="272"/>
      <c r="M369" s="272"/>
      <c r="N369" s="272"/>
      <c r="O369" s="272"/>
      <c r="P369" s="272"/>
    </row>
    <row r="370" spans="1:16" ht="10.5" customHeight="1">
      <c r="A370" s="272"/>
      <c r="B370" s="272"/>
      <c r="C370" s="272"/>
      <c r="D370" s="272"/>
      <c r="E370" s="272"/>
      <c r="F370" s="272"/>
      <c r="G370" s="272"/>
      <c r="H370" s="272"/>
      <c r="I370" s="272"/>
      <c r="J370" s="272"/>
      <c r="K370" s="272"/>
      <c r="L370" s="272"/>
      <c r="M370" s="272"/>
      <c r="N370" s="272"/>
      <c r="O370" s="272"/>
      <c r="P370" s="272"/>
    </row>
    <row r="371" spans="1:16" ht="10.5" customHeight="1">
      <c r="A371" s="272"/>
      <c r="B371" s="272"/>
      <c r="C371" s="272"/>
      <c r="D371" s="272"/>
      <c r="E371" s="272"/>
      <c r="F371" s="272"/>
      <c r="G371" s="272"/>
      <c r="H371" s="272"/>
      <c r="I371" s="272"/>
      <c r="J371" s="272"/>
      <c r="K371" s="272"/>
      <c r="L371" s="272"/>
      <c r="M371" s="272"/>
      <c r="N371" s="272"/>
      <c r="O371" s="272"/>
      <c r="P371" s="272"/>
    </row>
    <row r="372" spans="1:16" ht="10.5" customHeight="1">
      <c r="A372" s="272"/>
      <c r="B372" s="272"/>
      <c r="C372" s="272"/>
      <c r="D372" s="272"/>
      <c r="E372" s="272"/>
      <c r="F372" s="272"/>
      <c r="G372" s="272"/>
      <c r="H372" s="272"/>
      <c r="I372" s="272"/>
      <c r="J372" s="272"/>
      <c r="K372" s="272"/>
      <c r="L372" s="272"/>
      <c r="M372" s="272"/>
      <c r="N372" s="272"/>
      <c r="O372" s="272"/>
      <c r="P372" s="272"/>
    </row>
    <row r="373" spans="1:16" ht="10.5" customHeight="1">
      <c r="A373" s="272"/>
      <c r="B373" s="272"/>
      <c r="C373" s="272"/>
      <c r="D373" s="272"/>
      <c r="E373" s="272"/>
      <c r="F373" s="272"/>
      <c r="G373" s="272"/>
      <c r="H373" s="272"/>
      <c r="I373" s="272"/>
      <c r="J373" s="272"/>
      <c r="K373" s="272"/>
      <c r="L373" s="272"/>
      <c r="M373" s="272"/>
      <c r="N373" s="272"/>
      <c r="O373" s="272"/>
      <c r="P373" s="272"/>
    </row>
    <row r="374" spans="1:16" ht="10.5" customHeight="1">
      <c r="A374" s="272"/>
      <c r="B374" s="272"/>
      <c r="C374" s="272"/>
      <c r="D374" s="272"/>
      <c r="E374" s="272"/>
      <c r="F374" s="272"/>
      <c r="G374" s="272"/>
      <c r="H374" s="272"/>
      <c r="I374" s="272"/>
      <c r="J374" s="272"/>
      <c r="K374" s="272"/>
      <c r="L374" s="272"/>
      <c r="M374" s="272"/>
      <c r="N374" s="272"/>
      <c r="O374" s="272"/>
      <c r="P374" s="272"/>
    </row>
    <row r="375" spans="1:16" ht="10.5" customHeight="1">
      <c r="A375" s="272"/>
      <c r="B375" s="272"/>
      <c r="C375" s="272"/>
      <c r="D375" s="272"/>
      <c r="E375" s="272"/>
      <c r="F375" s="272"/>
      <c r="G375" s="272"/>
      <c r="H375" s="272"/>
      <c r="I375" s="272"/>
      <c r="J375" s="272"/>
      <c r="K375" s="272"/>
      <c r="L375" s="272"/>
      <c r="M375" s="272"/>
      <c r="N375" s="272"/>
      <c r="O375" s="272"/>
      <c r="P375" s="272"/>
    </row>
    <row r="376" spans="1:16" ht="10.5" customHeight="1">
      <c r="A376" s="272"/>
      <c r="B376" s="272"/>
      <c r="C376" s="272"/>
      <c r="D376" s="272"/>
      <c r="E376" s="272"/>
      <c r="F376" s="272"/>
      <c r="G376" s="272"/>
      <c r="H376" s="272"/>
      <c r="I376" s="272"/>
      <c r="J376" s="272"/>
      <c r="K376" s="272"/>
      <c r="L376" s="272"/>
      <c r="M376" s="272"/>
      <c r="N376" s="272"/>
      <c r="O376" s="272"/>
      <c r="P376" s="272"/>
    </row>
    <row r="377" spans="1:16" ht="10.5" customHeight="1">
      <c r="A377" s="272"/>
      <c r="B377" s="272"/>
      <c r="C377" s="272"/>
      <c r="D377" s="272"/>
      <c r="E377" s="272"/>
      <c r="F377" s="272"/>
      <c r="G377" s="272"/>
      <c r="H377" s="272"/>
      <c r="I377" s="272"/>
      <c r="J377" s="272"/>
      <c r="K377" s="272"/>
      <c r="L377" s="272"/>
      <c r="M377" s="272"/>
      <c r="N377" s="272"/>
      <c r="O377" s="272"/>
      <c r="P377" s="272"/>
    </row>
    <row r="378" spans="1:16" ht="10.5" customHeight="1">
      <c r="A378" s="272"/>
      <c r="B378" s="272"/>
      <c r="C378" s="272"/>
      <c r="D378" s="272"/>
      <c r="E378" s="272"/>
      <c r="F378" s="272"/>
      <c r="G378" s="272"/>
      <c r="H378" s="272"/>
      <c r="I378" s="272"/>
      <c r="J378" s="272"/>
      <c r="K378" s="272"/>
      <c r="L378" s="272"/>
      <c r="M378" s="272"/>
      <c r="N378" s="272"/>
      <c r="O378" s="272"/>
      <c r="P378" s="272"/>
    </row>
    <row r="379" spans="1:16" ht="10.5" customHeight="1">
      <c r="A379" s="272"/>
      <c r="B379" s="272"/>
      <c r="C379" s="272"/>
      <c r="D379" s="272"/>
      <c r="E379" s="272"/>
      <c r="F379" s="272"/>
      <c r="G379" s="272"/>
      <c r="H379" s="272"/>
      <c r="I379" s="272"/>
      <c r="J379" s="272"/>
      <c r="K379" s="272"/>
      <c r="L379" s="272"/>
      <c r="M379" s="272"/>
      <c r="N379" s="272"/>
      <c r="O379" s="272"/>
      <c r="P379" s="272"/>
    </row>
    <row r="380" spans="1:16" ht="10.5" customHeight="1">
      <c r="A380" s="272"/>
      <c r="B380" s="272"/>
      <c r="C380" s="272"/>
      <c r="D380" s="272"/>
      <c r="E380" s="272"/>
      <c r="F380" s="272"/>
      <c r="G380" s="272"/>
      <c r="H380" s="272"/>
      <c r="I380" s="272"/>
      <c r="J380" s="272"/>
      <c r="K380" s="272"/>
      <c r="L380" s="272"/>
      <c r="M380" s="272"/>
      <c r="N380" s="272"/>
      <c r="O380" s="272"/>
      <c r="P380" s="272"/>
    </row>
    <row r="381" spans="1:16" ht="10.5" customHeight="1">
      <c r="A381" s="272"/>
      <c r="B381" s="272"/>
      <c r="C381" s="272"/>
      <c r="D381" s="272"/>
      <c r="E381" s="272"/>
      <c r="F381" s="272"/>
      <c r="G381" s="272"/>
      <c r="H381" s="272"/>
      <c r="I381" s="272"/>
      <c r="J381" s="272"/>
      <c r="K381" s="272"/>
      <c r="L381" s="272"/>
      <c r="M381" s="272"/>
      <c r="N381" s="272"/>
      <c r="O381" s="272"/>
      <c r="P381" s="272"/>
    </row>
    <row r="382" spans="1:16" ht="10.5" customHeight="1">
      <c r="A382" s="272"/>
      <c r="B382" s="272"/>
      <c r="C382" s="272"/>
      <c r="D382" s="272"/>
      <c r="E382" s="272"/>
      <c r="F382" s="272"/>
      <c r="G382" s="272"/>
      <c r="H382" s="272"/>
      <c r="I382" s="272"/>
      <c r="J382" s="272"/>
      <c r="K382" s="272"/>
      <c r="L382" s="272"/>
      <c r="M382" s="272"/>
      <c r="N382" s="272"/>
      <c r="O382" s="272"/>
      <c r="P382" s="272"/>
    </row>
    <row r="383" spans="1:16" ht="10.5" customHeight="1">
      <c r="A383" s="272"/>
      <c r="B383" s="272"/>
      <c r="C383" s="272"/>
      <c r="D383" s="272"/>
      <c r="E383" s="272"/>
      <c r="F383" s="272"/>
      <c r="G383" s="272"/>
      <c r="H383" s="272"/>
      <c r="I383" s="272"/>
      <c r="J383" s="272"/>
      <c r="K383" s="272"/>
      <c r="L383" s="272"/>
      <c r="M383" s="272"/>
      <c r="N383" s="272"/>
      <c r="O383" s="272"/>
      <c r="P383" s="272"/>
    </row>
    <row r="384" spans="1:16" ht="10.5" customHeight="1">
      <c r="A384" s="272"/>
      <c r="B384" s="272"/>
      <c r="C384" s="272"/>
      <c r="D384" s="272"/>
      <c r="E384" s="272"/>
      <c r="F384" s="272"/>
      <c r="G384" s="272"/>
      <c r="H384" s="272"/>
      <c r="I384" s="272"/>
      <c r="J384" s="272"/>
      <c r="K384" s="272"/>
      <c r="L384" s="272"/>
      <c r="M384" s="272"/>
      <c r="N384" s="272"/>
      <c r="O384" s="272"/>
      <c r="P384" s="272"/>
    </row>
    <row r="385" spans="1:16" ht="10.5" customHeight="1">
      <c r="A385" s="272"/>
      <c r="B385" s="272"/>
      <c r="C385" s="272"/>
      <c r="D385" s="272"/>
      <c r="E385" s="272"/>
      <c r="F385" s="272"/>
      <c r="G385" s="272"/>
      <c r="H385" s="272"/>
      <c r="I385" s="272"/>
      <c r="J385" s="272"/>
      <c r="K385" s="272"/>
      <c r="L385" s="272"/>
      <c r="M385" s="272"/>
      <c r="N385" s="272"/>
      <c r="O385" s="272"/>
      <c r="P385" s="272"/>
    </row>
    <row r="386" spans="1:16" ht="10.5" customHeight="1">
      <c r="A386" s="272"/>
      <c r="B386" s="272"/>
      <c r="C386" s="272"/>
      <c r="D386" s="272"/>
      <c r="E386" s="272"/>
      <c r="F386" s="272"/>
      <c r="G386" s="272"/>
      <c r="H386" s="272"/>
      <c r="I386" s="272"/>
      <c r="J386" s="272"/>
      <c r="K386" s="272"/>
      <c r="L386" s="272"/>
      <c r="M386" s="272"/>
      <c r="N386" s="272"/>
      <c r="O386" s="272"/>
      <c r="P386" s="272"/>
    </row>
    <row r="387" spans="1:16" ht="10.5" customHeight="1">
      <c r="A387" s="272"/>
      <c r="B387" s="272"/>
      <c r="C387" s="272"/>
      <c r="D387" s="272"/>
      <c r="E387" s="272"/>
      <c r="F387" s="272"/>
      <c r="G387" s="272"/>
      <c r="H387" s="272"/>
      <c r="I387" s="272"/>
      <c r="J387" s="272"/>
      <c r="K387" s="272"/>
      <c r="L387" s="272"/>
      <c r="M387" s="272"/>
      <c r="N387" s="272"/>
      <c r="O387" s="272"/>
      <c r="P387" s="272"/>
    </row>
    <row r="388" spans="1:16" ht="10.5" customHeight="1">
      <c r="A388" s="272"/>
      <c r="B388" s="272"/>
      <c r="C388" s="272"/>
      <c r="D388" s="272"/>
      <c r="E388" s="272"/>
      <c r="F388" s="272"/>
      <c r="G388" s="272"/>
      <c r="H388" s="272"/>
      <c r="I388" s="272"/>
      <c r="J388" s="272"/>
      <c r="K388" s="272"/>
      <c r="L388" s="272"/>
      <c r="M388" s="272"/>
      <c r="N388" s="272"/>
      <c r="O388" s="272"/>
      <c r="P388" s="272"/>
    </row>
    <row r="389" spans="1:16" ht="10.5" customHeight="1">
      <c r="A389" s="272"/>
      <c r="B389" s="272"/>
      <c r="C389" s="272"/>
      <c r="D389" s="272"/>
      <c r="E389" s="272"/>
      <c r="F389" s="272"/>
      <c r="G389" s="272"/>
      <c r="H389" s="272"/>
      <c r="I389" s="272"/>
      <c r="J389" s="272"/>
      <c r="K389" s="272"/>
      <c r="L389" s="272"/>
      <c r="M389" s="272"/>
      <c r="N389" s="272"/>
      <c r="O389" s="272"/>
      <c r="P389" s="272"/>
    </row>
    <row r="390" spans="1:16" ht="10.5" customHeight="1">
      <c r="A390" s="272"/>
      <c r="B390" s="272"/>
      <c r="C390" s="272"/>
      <c r="D390" s="272"/>
      <c r="E390" s="272"/>
      <c r="F390" s="272"/>
      <c r="G390" s="272"/>
      <c r="H390" s="272"/>
      <c r="I390" s="272"/>
      <c r="J390" s="272"/>
      <c r="K390" s="272"/>
      <c r="L390" s="272"/>
      <c r="M390" s="272"/>
      <c r="N390" s="272"/>
      <c r="O390" s="272"/>
      <c r="P390" s="272"/>
    </row>
    <row r="391" spans="1:16" ht="10.5" customHeight="1">
      <c r="A391" s="272"/>
      <c r="B391" s="272"/>
      <c r="C391" s="272"/>
      <c r="D391" s="272"/>
      <c r="E391" s="272"/>
      <c r="F391" s="272"/>
      <c r="G391" s="272"/>
      <c r="H391" s="272"/>
      <c r="I391" s="272"/>
      <c r="J391" s="272"/>
      <c r="K391" s="272"/>
      <c r="L391" s="272"/>
      <c r="M391" s="272"/>
      <c r="N391" s="272"/>
      <c r="O391" s="272"/>
      <c r="P391" s="272"/>
    </row>
    <row r="392" spans="1:16" ht="10.5" customHeight="1">
      <c r="A392" s="272"/>
      <c r="B392" s="272"/>
      <c r="C392" s="272"/>
      <c r="D392" s="272"/>
      <c r="E392" s="272"/>
      <c r="F392" s="272"/>
      <c r="G392" s="272"/>
      <c r="H392" s="272"/>
      <c r="I392" s="272"/>
      <c r="J392" s="272"/>
      <c r="K392" s="272"/>
      <c r="L392" s="272"/>
      <c r="M392" s="272"/>
      <c r="N392" s="272"/>
      <c r="O392" s="272"/>
      <c r="P392" s="272"/>
    </row>
    <row r="393" spans="1:16" ht="10.5" customHeight="1">
      <c r="A393" s="272"/>
      <c r="B393" s="272"/>
      <c r="C393" s="272"/>
      <c r="D393" s="272"/>
      <c r="E393" s="272"/>
      <c r="F393" s="272"/>
      <c r="G393" s="272"/>
      <c r="H393" s="272"/>
      <c r="I393" s="272"/>
      <c r="J393" s="272"/>
      <c r="K393" s="272"/>
      <c r="L393" s="272"/>
      <c r="M393" s="272"/>
      <c r="N393" s="272"/>
      <c r="O393" s="272"/>
      <c r="P393" s="272"/>
    </row>
    <row r="394" spans="1:16" ht="10.5" customHeight="1">
      <c r="A394" s="272"/>
      <c r="B394" s="272"/>
      <c r="C394" s="272"/>
      <c r="D394" s="272"/>
      <c r="E394" s="272"/>
      <c r="F394" s="272"/>
      <c r="G394" s="272"/>
      <c r="H394" s="272"/>
      <c r="I394" s="272"/>
      <c r="J394" s="272"/>
      <c r="K394" s="272"/>
      <c r="L394" s="272"/>
      <c r="M394" s="272"/>
      <c r="N394" s="272"/>
      <c r="O394" s="272"/>
      <c r="P394" s="272"/>
    </row>
    <row r="395" spans="1:16" ht="10.5" customHeight="1">
      <c r="A395" s="272"/>
      <c r="B395" s="272"/>
      <c r="C395" s="272"/>
      <c r="D395" s="272"/>
      <c r="E395" s="272"/>
      <c r="F395" s="272"/>
      <c r="G395" s="272"/>
      <c r="H395" s="272"/>
      <c r="I395" s="272"/>
      <c r="J395" s="272"/>
      <c r="K395" s="272"/>
      <c r="L395" s="272"/>
      <c r="M395" s="272"/>
      <c r="N395" s="272"/>
      <c r="O395" s="272"/>
      <c r="P395" s="272"/>
    </row>
    <row r="396" spans="1:16" ht="10.5" customHeight="1">
      <c r="A396" s="272"/>
      <c r="B396" s="272"/>
      <c r="C396" s="272"/>
      <c r="D396" s="272"/>
      <c r="E396" s="272"/>
      <c r="F396" s="272"/>
      <c r="G396" s="272"/>
      <c r="H396" s="272"/>
      <c r="I396" s="272"/>
      <c r="J396" s="272"/>
      <c r="K396" s="272"/>
      <c r="L396" s="272"/>
      <c r="M396" s="272"/>
      <c r="N396" s="272"/>
      <c r="O396" s="272"/>
      <c r="P396" s="272"/>
    </row>
    <row r="397" spans="1:16" ht="10.5" customHeight="1">
      <c r="A397" s="272"/>
      <c r="B397" s="272"/>
      <c r="C397" s="272"/>
      <c r="D397" s="272"/>
      <c r="E397" s="272"/>
      <c r="F397" s="272"/>
      <c r="G397" s="272"/>
      <c r="H397" s="272"/>
      <c r="I397" s="272"/>
      <c r="J397" s="272"/>
      <c r="K397" s="272"/>
      <c r="L397" s="272"/>
      <c r="M397" s="272"/>
      <c r="N397" s="272"/>
      <c r="O397" s="272"/>
      <c r="P397" s="272"/>
    </row>
    <row r="398" spans="1:16" ht="10.5" customHeight="1">
      <c r="A398" s="272"/>
      <c r="B398" s="272"/>
      <c r="C398" s="272"/>
      <c r="D398" s="272"/>
      <c r="E398" s="272"/>
      <c r="F398" s="272"/>
      <c r="G398" s="272"/>
      <c r="H398" s="272"/>
      <c r="I398" s="272"/>
      <c r="J398" s="272"/>
      <c r="K398" s="272"/>
      <c r="L398" s="272"/>
      <c r="M398" s="272"/>
      <c r="N398" s="272"/>
      <c r="O398" s="272"/>
      <c r="P398" s="272"/>
    </row>
    <row r="399" spans="1:16" ht="10.5" customHeight="1">
      <c r="A399" s="272"/>
      <c r="B399" s="272"/>
      <c r="C399" s="272"/>
      <c r="D399" s="272"/>
      <c r="E399" s="272"/>
      <c r="F399" s="272"/>
      <c r="G399" s="272"/>
      <c r="H399" s="272"/>
      <c r="I399" s="272"/>
      <c r="J399" s="272"/>
      <c r="K399" s="272"/>
      <c r="L399" s="272"/>
      <c r="M399" s="272"/>
      <c r="N399" s="272"/>
      <c r="O399" s="272"/>
      <c r="P399" s="272"/>
    </row>
    <row r="400" spans="1:16" ht="10.5" customHeight="1">
      <c r="A400" s="272"/>
      <c r="B400" s="272"/>
      <c r="C400" s="272"/>
      <c r="D400" s="272"/>
      <c r="E400" s="272"/>
      <c r="F400" s="272"/>
      <c r="G400" s="272"/>
      <c r="H400" s="272"/>
      <c r="I400" s="272"/>
      <c r="J400" s="272"/>
      <c r="K400" s="272"/>
      <c r="L400" s="272"/>
      <c r="M400" s="272"/>
      <c r="N400" s="272"/>
      <c r="O400" s="272"/>
      <c r="P400" s="272"/>
    </row>
    <row r="401" spans="1:16" ht="10.5" customHeight="1">
      <c r="A401" s="272"/>
      <c r="B401" s="272"/>
      <c r="C401" s="272"/>
      <c r="D401" s="272"/>
      <c r="E401" s="272"/>
      <c r="F401" s="272"/>
      <c r="G401" s="272"/>
      <c r="H401" s="272"/>
      <c r="I401" s="272"/>
      <c r="J401" s="272"/>
      <c r="K401" s="272"/>
      <c r="L401" s="272"/>
      <c r="M401" s="272"/>
      <c r="N401" s="272"/>
      <c r="O401" s="272"/>
      <c r="P401" s="272"/>
    </row>
    <row r="402" spans="1:16" ht="10.5" customHeight="1">
      <c r="A402" s="272"/>
      <c r="B402" s="272"/>
      <c r="C402" s="272"/>
      <c r="D402" s="272"/>
      <c r="E402" s="272"/>
      <c r="F402" s="272"/>
      <c r="G402" s="272"/>
      <c r="H402" s="272"/>
      <c r="I402" s="272"/>
      <c r="J402" s="272"/>
      <c r="K402" s="272"/>
      <c r="L402" s="272"/>
      <c r="M402" s="272"/>
      <c r="N402" s="272"/>
      <c r="O402" s="272"/>
      <c r="P402" s="272"/>
    </row>
    <row r="403" spans="1:16" ht="10.5" customHeight="1">
      <c r="A403" s="272"/>
      <c r="B403" s="272"/>
      <c r="C403" s="272"/>
      <c r="D403" s="272"/>
      <c r="E403" s="272"/>
      <c r="F403" s="272"/>
      <c r="G403" s="272"/>
      <c r="H403" s="272"/>
      <c r="I403" s="272"/>
      <c r="J403" s="272"/>
      <c r="K403" s="272"/>
      <c r="L403" s="272"/>
      <c r="M403" s="272"/>
      <c r="N403" s="272"/>
      <c r="O403" s="272"/>
      <c r="P403" s="272"/>
    </row>
    <row r="404" spans="1:16" ht="10.5" customHeight="1">
      <c r="A404" s="272"/>
      <c r="B404" s="272"/>
      <c r="C404" s="272"/>
      <c r="D404" s="272"/>
      <c r="E404" s="272"/>
      <c r="F404" s="272"/>
      <c r="G404" s="272"/>
      <c r="H404" s="272"/>
      <c r="I404" s="272"/>
      <c r="J404" s="272"/>
      <c r="K404" s="272"/>
      <c r="L404" s="272"/>
      <c r="M404" s="272"/>
      <c r="N404" s="272"/>
      <c r="O404" s="272"/>
      <c r="P404" s="272"/>
    </row>
    <row r="405" spans="1:16" ht="10.5" customHeight="1">
      <c r="A405" s="272"/>
      <c r="B405" s="272"/>
      <c r="C405" s="272"/>
      <c r="D405" s="272"/>
      <c r="E405" s="272"/>
      <c r="F405" s="272"/>
      <c r="G405" s="272"/>
      <c r="H405" s="272"/>
      <c r="I405" s="272"/>
      <c r="J405" s="272"/>
      <c r="K405" s="272"/>
      <c r="L405" s="272"/>
      <c r="M405" s="272"/>
      <c r="N405" s="272"/>
      <c r="O405" s="272"/>
      <c r="P405" s="272"/>
    </row>
    <row r="406" spans="1:16" ht="10.5" customHeight="1">
      <c r="A406" s="272"/>
      <c r="B406" s="272"/>
      <c r="C406" s="272"/>
      <c r="D406" s="272"/>
      <c r="E406" s="272"/>
      <c r="F406" s="272"/>
      <c r="G406" s="272"/>
      <c r="H406" s="272"/>
      <c r="I406" s="272"/>
      <c r="J406" s="272"/>
      <c r="K406" s="272"/>
      <c r="L406" s="272"/>
      <c r="M406" s="272"/>
      <c r="N406" s="272"/>
      <c r="O406" s="272"/>
      <c r="P406" s="272"/>
    </row>
    <row r="407" spans="1:16" ht="10.5" customHeight="1">
      <c r="A407" s="272"/>
      <c r="B407" s="272"/>
      <c r="C407" s="272"/>
      <c r="D407" s="272"/>
      <c r="E407" s="272"/>
      <c r="F407" s="272"/>
      <c r="G407" s="272"/>
      <c r="H407" s="272"/>
      <c r="I407" s="272"/>
      <c r="J407" s="272"/>
      <c r="K407" s="272"/>
      <c r="L407" s="272"/>
      <c r="M407" s="272"/>
      <c r="N407" s="272"/>
      <c r="O407" s="272"/>
      <c r="P407" s="272"/>
    </row>
    <row r="408" spans="1:16" ht="10.5" customHeight="1">
      <c r="A408" s="272"/>
      <c r="B408" s="272"/>
      <c r="C408" s="272"/>
      <c r="D408" s="272"/>
      <c r="E408" s="272"/>
      <c r="F408" s="272"/>
      <c r="G408" s="272"/>
      <c r="H408" s="272"/>
      <c r="I408" s="272"/>
      <c r="J408" s="272"/>
      <c r="K408" s="272"/>
      <c r="L408" s="272"/>
      <c r="M408" s="272"/>
      <c r="N408" s="272"/>
      <c r="O408" s="272"/>
      <c r="P408" s="272"/>
    </row>
    <row r="409" spans="1:16" ht="10.5" customHeight="1">
      <c r="A409" s="272"/>
      <c r="B409" s="272"/>
      <c r="C409" s="272"/>
      <c r="D409" s="272"/>
      <c r="E409" s="272"/>
      <c r="F409" s="272"/>
      <c r="G409" s="272"/>
      <c r="H409" s="272"/>
      <c r="I409" s="272"/>
      <c r="J409" s="272"/>
      <c r="K409" s="272"/>
      <c r="L409" s="272"/>
      <c r="M409" s="272"/>
      <c r="N409" s="272"/>
      <c r="O409" s="272"/>
      <c r="P409" s="272"/>
    </row>
    <row r="410" spans="1:16" ht="10.5" customHeight="1">
      <c r="A410" s="272"/>
      <c r="B410" s="272"/>
      <c r="C410" s="272"/>
      <c r="D410" s="272"/>
      <c r="E410" s="272"/>
      <c r="F410" s="272"/>
      <c r="G410" s="272"/>
      <c r="H410" s="272"/>
      <c r="I410" s="272"/>
      <c r="J410" s="272"/>
      <c r="K410" s="272"/>
      <c r="L410" s="272"/>
      <c r="M410" s="272"/>
      <c r="N410" s="272"/>
      <c r="O410" s="272"/>
      <c r="P410" s="272"/>
    </row>
    <row r="411" spans="1:16" ht="10.5" customHeight="1">
      <c r="A411" s="272"/>
      <c r="B411" s="272"/>
      <c r="C411" s="272"/>
      <c r="D411" s="272"/>
      <c r="E411" s="272"/>
      <c r="F411" s="272"/>
      <c r="G411" s="272"/>
      <c r="H411" s="272"/>
      <c r="I411" s="272"/>
      <c r="J411" s="272"/>
      <c r="K411" s="272"/>
      <c r="L411" s="272"/>
      <c r="M411" s="272"/>
      <c r="N411" s="272"/>
      <c r="O411" s="272"/>
      <c r="P411" s="272"/>
    </row>
    <row r="412" spans="1:16" ht="10.5" customHeight="1">
      <c r="A412" s="272"/>
      <c r="B412" s="272"/>
      <c r="C412" s="272"/>
      <c r="D412" s="272"/>
      <c r="E412" s="272"/>
      <c r="F412" s="272"/>
      <c r="G412" s="272"/>
      <c r="H412" s="272"/>
      <c r="I412" s="272"/>
      <c r="J412" s="272"/>
      <c r="K412" s="272"/>
      <c r="L412" s="272"/>
      <c r="M412" s="272"/>
      <c r="N412" s="272"/>
      <c r="O412" s="272"/>
      <c r="P412" s="272"/>
    </row>
    <row r="413" spans="1:16" ht="10.5" customHeight="1">
      <c r="A413" s="272"/>
      <c r="B413" s="272"/>
      <c r="C413" s="272"/>
      <c r="D413" s="272"/>
      <c r="E413" s="272"/>
      <c r="F413" s="272"/>
      <c r="G413" s="272"/>
      <c r="H413" s="272"/>
      <c r="I413" s="272"/>
      <c r="J413" s="272"/>
      <c r="K413" s="272"/>
      <c r="L413" s="272"/>
      <c r="M413" s="272"/>
      <c r="N413" s="272"/>
      <c r="O413" s="272"/>
      <c r="P413" s="272"/>
    </row>
    <row r="414" spans="1:16" ht="10.5" customHeight="1">
      <c r="A414" s="272"/>
      <c r="B414" s="272"/>
      <c r="C414" s="272"/>
      <c r="D414" s="272"/>
      <c r="E414" s="272"/>
      <c r="F414" s="272"/>
      <c r="G414" s="272"/>
      <c r="H414" s="272"/>
      <c r="I414" s="272"/>
      <c r="J414" s="272"/>
      <c r="K414" s="272"/>
      <c r="L414" s="272"/>
      <c r="M414" s="272"/>
      <c r="N414" s="272"/>
      <c r="O414" s="272"/>
      <c r="P414" s="272"/>
    </row>
    <row r="415" spans="1:16" ht="10.5" customHeight="1">
      <c r="A415" s="272"/>
      <c r="B415" s="272"/>
      <c r="C415" s="272"/>
      <c r="D415" s="272"/>
      <c r="E415" s="272"/>
      <c r="F415" s="272"/>
      <c r="G415" s="272"/>
      <c r="H415" s="272"/>
      <c r="I415" s="272"/>
      <c r="J415" s="272"/>
      <c r="K415" s="272"/>
      <c r="L415" s="272"/>
      <c r="M415" s="272"/>
      <c r="N415" s="272"/>
      <c r="O415" s="272"/>
      <c r="P415" s="272"/>
    </row>
    <row r="416" spans="1:16" ht="10.5" customHeight="1">
      <c r="A416" s="272"/>
      <c r="B416" s="272"/>
      <c r="C416" s="272"/>
      <c r="D416" s="272"/>
      <c r="E416" s="272"/>
      <c r="F416" s="272"/>
      <c r="G416" s="272"/>
      <c r="H416" s="272"/>
      <c r="I416" s="272"/>
      <c r="J416" s="272"/>
      <c r="K416" s="272"/>
      <c r="L416" s="272"/>
      <c r="M416" s="272"/>
      <c r="N416" s="272"/>
      <c r="O416" s="272"/>
      <c r="P416" s="272"/>
    </row>
    <row r="417" spans="1:16" ht="10.5" customHeight="1">
      <c r="A417" s="272"/>
      <c r="B417" s="272"/>
      <c r="C417" s="272"/>
      <c r="D417" s="272"/>
      <c r="E417" s="272"/>
      <c r="F417" s="272"/>
      <c r="G417" s="272"/>
      <c r="H417" s="272"/>
      <c r="I417" s="272"/>
      <c r="J417" s="272"/>
      <c r="K417" s="272"/>
      <c r="L417" s="272"/>
      <c r="M417" s="272"/>
      <c r="N417" s="272"/>
      <c r="O417" s="272"/>
      <c r="P417" s="272"/>
    </row>
    <row r="418" spans="1:16" ht="10.5" customHeight="1">
      <c r="A418" s="272"/>
      <c r="B418" s="272"/>
      <c r="C418" s="272"/>
      <c r="D418" s="272"/>
      <c r="E418" s="272"/>
      <c r="F418" s="272"/>
      <c r="G418" s="272"/>
      <c r="H418" s="272"/>
      <c r="I418" s="272"/>
      <c r="J418" s="272"/>
      <c r="K418" s="272"/>
      <c r="L418" s="272"/>
      <c r="M418" s="272"/>
      <c r="N418" s="272"/>
      <c r="O418" s="272"/>
      <c r="P418" s="272"/>
    </row>
    <row r="419" spans="1:16" ht="10.5" customHeight="1">
      <c r="A419" s="272"/>
      <c r="B419" s="272"/>
      <c r="C419" s="272"/>
      <c r="D419" s="272"/>
      <c r="E419" s="272"/>
      <c r="F419" s="272"/>
      <c r="G419" s="272"/>
      <c r="H419" s="272"/>
      <c r="I419" s="272"/>
      <c r="J419" s="272"/>
      <c r="K419" s="272"/>
      <c r="L419" s="272"/>
      <c r="M419" s="272"/>
      <c r="N419" s="272"/>
      <c r="O419" s="272"/>
      <c r="P419" s="272"/>
    </row>
    <row r="420" spans="1:16" ht="10.5" customHeight="1">
      <c r="A420" s="272"/>
      <c r="B420" s="272"/>
      <c r="C420" s="272"/>
      <c r="D420" s="272"/>
      <c r="E420" s="272"/>
      <c r="F420" s="272"/>
      <c r="G420" s="272"/>
      <c r="H420" s="272"/>
      <c r="I420" s="272"/>
      <c r="J420" s="272"/>
      <c r="K420" s="272"/>
      <c r="L420" s="272"/>
      <c r="M420" s="272"/>
      <c r="N420" s="272"/>
      <c r="O420" s="272"/>
      <c r="P420" s="272"/>
    </row>
    <row r="421" spans="1:16" ht="10.5" customHeight="1">
      <c r="A421" s="272"/>
      <c r="B421" s="272"/>
      <c r="C421" s="272"/>
      <c r="D421" s="272"/>
      <c r="E421" s="272"/>
      <c r="F421" s="272"/>
      <c r="G421" s="272"/>
      <c r="H421" s="272"/>
      <c r="I421" s="272"/>
      <c r="J421" s="272"/>
      <c r="K421" s="272"/>
      <c r="L421" s="272"/>
      <c r="M421" s="272"/>
      <c r="N421" s="272"/>
      <c r="O421" s="272"/>
      <c r="P421" s="272"/>
    </row>
    <row r="422" spans="1:16" ht="10.5" customHeight="1">
      <c r="A422" s="272"/>
      <c r="B422" s="272"/>
      <c r="C422" s="272"/>
      <c r="D422" s="272"/>
      <c r="E422" s="272"/>
      <c r="F422" s="272"/>
      <c r="G422" s="272"/>
      <c r="H422" s="272"/>
      <c r="I422" s="272"/>
      <c r="J422" s="272"/>
      <c r="K422" s="272"/>
      <c r="L422" s="272"/>
      <c r="M422" s="272"/>
      <c r="N422" s="272"/>
      <c r="O422" s="272"/>
      <c r="P422" s="272"/>
    </row>
    <row r="423" spans="1:16" ht="10.5" customHeight="1">
      <c r="A423" s="272"/>
      <c r="B423" s="272"/>
      <c r="C423" s="272"/>
      <c r="D423" s="272"/>
      <c r="E423" s="272"/>
      <c r="F423" s="272"/>
      <c r="G423" s="272"/>
      <c r="H423" s="272"/>
      <c r="I423" s="272"/>
      <c r="J423" s="272"/>
      <c r="K423" s="272"/>
      <c r="L423" s="272"/>
      <c r="M423" s="272"/>
      <c r="N423" s="272"/>
      <c r="O423" s="272"/>
      <c r="P423" s="272"/>
    </row>
    <row r="424" spans="1:16" ht="10.5" customHeight="1">
      <c r="A424" s="272"/>
      <c r="B424" s="272"/>
      <c r="C424" s="272"/>
      <c r="D424" s="272"/>
      <c r="E424" s="272"/>
      <c r="F424" s="272"/>
      <c r="G424" s="272"/>
      <c r="H424" s="272"/>
      <c r="I424" s="272"/>
      <c r="J424" s="272"/>
      <c r="K424" s="272"/>
      <c r="L424" s="272"/>
      <c r="M424" s="272"/>
      <c r="N424" s="272"/>
      <c r="O424" s="272"/>
      <c r="P424" s="272"/>
    </row>
    <row r="425" spans="1:16" ht="10.5" customHeight="1">
      <c r="A425" s="272"/>
      <c r="B425" s="272"/>
      <c r="C425" s="272"/>
      <c r="D425" s="272"/>
      <c r="E425" s="272"/>
      <c r="F425" s="272"/>
      <c r="G425" s="272"/>
      <c r="H425" s="272"/>
      <c r="I425" s="272"/>
      <c r="J425" s="272"/>
      <c r="K425" s="272"/>
      <c r="L425" s="272"/>
      <c r="M425" s="272"/>
      <c r="N425" s="272"/>
      <c r="O425" s="272"/>
      <c r="P425" s="272"/>
    </row>
    <row r="426" spans="1:16" ht="10.5" customHeight="1">
      <c r="A426" s="272"/>
      <c r="B426" s="272"/>
      <c r="C426" s="272"/>
      <c r="D426" s="272"/>
      <c r="E426" s="272"/>
      <c r="F426" s="272"/>
      <c r="G426" s="272"/>
      <c r="H426" s="272"/>
      <c r="I426" s="272"/>
      <c r="J426" s="272"/>
      <c r="K426" s="272"/>
      <c r="L426" s="272"/>
      <c r="M426" s="272"/>
      <c r="N426" s="272"/>
      <c r="O426" s="272"/>
      <c r="P426" s="272"/>
    </row>
    <row r="427" spans="1:16" ht="10.5" customHeight="1">
      <c r="A427" s="272"/>
      <c r="B427" s="272"/>
      <c r="C427" s="272"/>
      <c r="D427" s="272"/>
      <c r="E427" s="272"/>
      <c r="F427" s="272"/>
      <c r="G427" s="272"/>
      <c r="H427" s="272"/>
      <c r="I427" s="272"/>
      <c r="J427" s="272"/>
      <c r="K427" s="272"/>
      <c r="L427" s="272"/>
      <c r="M427" s="272"/>
      <c r="N427" s="272"/>
      <c r="O427" s="272"/>
      <c r="P427" s="272"/>
    </row>
    <row r="428" spans="1:16" ht="10.5" customHeight="1">
      <c r="A428" s="272"/>
      <c r="B428" s="272"/>
      <c r="C428" s="272"/>
      <c r="D428" s="272"/>
      <c r="E428" s="272"/>
      <c r="F428" s="272"/>
      <c r="G428" s="272"/>
      <c r="H428" s="272"/>
      <c r="I428" s="272"/>
      <c r="J428" s="272"/>
      <c r="K428" s="272"/>
      <c r="L428" s="272"/>
      <c r="M428" s="272"/>
      <c r="N428" s="272"/>
      <c r="O428" s="272"/>
      <c r="P428" s="272"/>
    </row>
    <row r="429" spans="1:16" ht="10.5" customHeight="1">
      <c r="A429" s="272"/>
      <c r="B429" s="272"/>
      <c r="C429" s="272"/>
      <c r="D429" s="272"/>
      <c r="E429" s="272"/>
      <c r="F429" s="272"/>
      <c r="G429" s="272"/>
      <c r="H429" s="272"/>
      <c r="I429" s="272"/>
      <c r="J429" s="272"/>
      <c r="K429" s="272"/>
      <c r="L429" s="272"/>
      <c r="M429" s="272"/>
      <c r="N429" s="272"/>
      <c r="O429" s="272"/>
      <c r="P429" s="272"/>
    </row>
    <row r="430" spans="1:16" ht="10.5" customHeight="1">
      <c r="A430" s="272"/>
      <c r="B430" s="272"/>
      <c r="C430" s="272"/>
      <c r="D430" s="272"/>
      <c r="E430" s="272"/>
      <c r="F430" s="272"/>
      <c r="G430" s="272"/>
      <c r="H430" s="272"/>
      <c r="I430" s="272"/>
      <c r="J430" s="272"/>
      <c r="K430" s="272"/>
      <c r="L430" s="272"/>
      <c r="M430" s="272"/>
      <c r="N430" s="272"/>
      <c r="O430" s="272"/>
      <c r="P430" s="272"/>
    </row>
    <row r="431" spans="1:16" ht="10.5" customHeight="1">
      <c r="A431" s="272"/>
      <c r="B431" s="272"/>
      <c r="C431" s="272"/>
      <c r="D431" s="272"/>
      <c r="E431" s="272"/>
      <c r="F431" s="272"/>
      <c r="G431" s="272"/>
      <c r="H431" s="272"/>
      <c r="I431" s="272"/>
      <c r="J431" s="272"/>
      <c r="K431" s="272"/>
      <c r="L431" s="272"/>
      <c r="M431" s="272"/>
      <c r="N431" s="272"/>
      <c r="O431" s="272"/>
      <c r="P431" s="272"/>
    </row>
    <row r="432" spans="1:16" ht="10.5" customHeight="1">
      <c r="A432" s="272"/>
      <c r="B432" s="272"/>
      <c r="C432" s="272"/>
      <c r="D432" s="272"/>
      <c r="E432" s="272"/>
      <c r="F432" s="272"/>
      <c r="G432" s="272"/>
      <c r="H432" s="272"/>
      <c r="I432" s="272"/>
      <c r="J432" s="272"/>
      <c r="K432" s="272"/>
      <c r="L432" s="272"/>
      <c r="M432" s="272"/>
      <c r="N432" s="272"/>
      <c r="O432" s="272"/>
      <c r="P432" s="272"/>
    </row>
    <row r="433" spans="1:16" ht="10.5" customHeight="1">
      <c r="A433" s="272"/>
      <c r="B433" s="272"/>
      <c r="C433" s="272"/>
      <c r="D433" s="272"/>
      <c r="E433" s="272"/>
      <c r="F433" s="272"/>
      <c r="G433" s="272"/>
      <c r="H433" s="272"/>
      <c r="I433" s="272"/>
      <c r="J433" s="272"/>
      <c r="K433" s="272"/>
      <c r="L433" s="272"/>
      <c r="M433" s="272"/>
      <c r="N433" s="272"/>
      <c r="O433" s="272"/>
      <c r="P433" s="272"/>
    </row>
    <row r="434" spans="1:16" ht="10.5" customHeight="1">
      <c r="A434" s="272"/>
      <c r="B434" s="272"/>
      <c r="C434" s="272"/>
      <c r="D434" s="272"/>
      <c r="E434" s="272"/>
      <c r="F434" s="272"/>
      <c r="G434" s="272"/>
      <c r="H434" s="272"/>
      <c r="I434" s="272"/>
      <c r="J434" s="272"/>
      <c r="K434" s="272"/>
      <c r="L434" s="272"/>
      <c r="M434" s="272"/>
      <c r="N434" s="272"/>
      <c r="O434" s="272"/>
      <c r="P434" s="272"/>
    </row>
    <row r="435" spans="1:16" ht="10.5" customHeight="1">
      <c r="A435" s="272"/>
      <c r="B435" s="272"/>
      <c r="C435" s="272"/>
      <c r="D435" s="272"/>
      <c r="E435" s="272"/>
      <c r="F435" s="272"/>
      <c r="G435" s="272"/>
      <c r="H435" s="272"/>
      <c r="I435" s="272"/>
      <c r="J435" s="272"/>
      <c r="K435" s="272"/>
      <c r="L435" s="272"/>
      <c r="M435" s="272"/>
      <c r="N435" s="272"/>
      <c r="O435" s="272"/>
      <c r="P435" s="272"/>
    </row>
    <row r="436" spans="1:16" ht="10.5" customHeight="1">
      <c r="A436" s="272"/>
      <c r="B436" s="272"/>
      <c r="C436" s="272"/>
      <c r="D436" s="272"/>
      <c r="E436" s="272"/>
      <c r="F436" s="272"/>
      <c r="G436" s="272"/>
      <c r="H436" s="272"/>
      <c r="I436" s="272"/>
      <c r="J436" s="272"/>
      <c r="K436" s="272"/>
      <c r="L436" s="272"/>
      <c r="M436" s="272"/>
      <c r="N436" s="272"/>
      <c r="O436" s="272"/>
      <c r="P436" s="272"/>
    </row>
    <row r="437" spans="1:16" ht="10.5" customHeight="1">
      <c r="A437" s="272"/>
      <c r="B437" s="272"/>
      <c r="C437" s="272"/>
      <c r="D437" s="272"/>
      <c r="E437" s="272"/>
      <c r="F437" s="272"/>
      <c r="G437" s="272"/>
      <c r="H437" s="272"/>
      <c r="I437" s="272"/>
      <c r="J437" s="272"/>
      <c r="K437" s="272"/>
      <c r="L437" s="272"/>
      <c r="M437" s="272"/>
      <c r="N437" s="272"/>
      <c r="O437" s="272"/>
      <c r="P437" s="272"/>
    </row>
    <row r="438" spans="1:16" ht="10.5" customHeight="1">
      <c r="A438" s="272"/>
      <c r="B438" s="272"/>
      <c r="C438" s="272"/>
      <c r="D438" s="272"/>
      <c r="E438" s="272"/>
      <c r="F438" s="272"/>
      <c r="G438" s="272"/>
      <c r="H438" s="272"/>
      <c r="I438" s="272"/>
      <c r="J438" s="272"/>
      <c r="K438" s="272"/>
      <c r="L438" s="272"/>
      <c r="M438" s="272"/>
      <c r="N438" s="272"/>
      <c r="O438" s="272"/>
      <c r="P438" s="272"/>
    </row>
    <row r="439" spans="1:16" ht="10.5" customHeight="1">
      <c r="A439" s="272"/>
      <c r="B439" s="272"/>
      <c r="C439" s="272"/>
      <c r="D439" s="272"/>
      <c r="E439" s="272"/>
      <c r="F439" s="272"/>
      <c r="G439" s="272"/>
      <c r="H439" s="272"/>
      <c r="I439" s="272"/>
      <c r="J439" s="272"/>
      <c r="K439" s="272"/>
      <c r="L439" s="272"/>
      <c r="M439" s="272"/>
      <c r="N439" s="272"/>
      <c r="O439" s="272"/>
      <c r="P439" s="272"/>
    </row>
    <row r="440" spans="1:16" ht="10.5" customHeight="1">
      <c r="A440" s="272"/>
      <c r="B440" s="272"/>
      <c r="C440" s="272"/>
      <c r="D440" s="272"/>
      <c r="E440" s="272"/>
      <c r="F440" s="272"/>
      <c r="G440" s="272"/>
      <c r="H440" s="272"/>
      <c r="I440" s="272"/>
      <c r="J440" s="272"/>
      <c r="K440" s="272"/>
      <c r="L440" s="272"/>
      <c r="M440" s="272"/>
      <c r="N440" s="272"/>
      <c r="O440" s="272"/>
      <c r="P440" s="272"/>
    </row>
    <row r="441" spans="1:16" ht="10.5" customHeight="1">
      <c r="A441" s="272"/>
      <c r="B441" s="272"/>
      <c r="C441" s="272"/>
      <c r="D441" s="272"/>
      <c r="E441" s="272"/>
      <c r="F441" s="272"/>
      <c r="G441" s="272"/>
      <c r="H441" s="272"/>
      <c r="I441" s="272"/>
      <c r="J441" s="272"/>
      <c r="K441" s="272"/>
      <c r="L441" s="272"/>
      <c r="M441" s="272"/>
      <c r="N441" s="272"/>
      <c r="O441" s="272"/>
      <c r="P441" s="272"/>
    </row>
    <row r="442" spans="1:16" ht="10.5" customHeight="1">
      <c r="A442" s="272"/>
      <c r="B442" s="272"/>
      <c r="C442" s="272"/>
      <c r="D442" s="272"/>
      <c r="E442" s="272"/>
      <c r="F442" s="272"/>
      <c r="G442" s="272"/>
      <c r="H442" s="272"/>
      <c r="I442" s="272"/>
      <c r="J442" s="272"/>
      <c r="K442" s="272"/>
      <c r="L442" s="272"/>
      <c r="M442" s="272"/>
      <c r="N442" s="272"/>
      <c r="O442" s="272"/>
      <c r="P442" s="272"/>
    </row>
    <row r="443" spans="1:16" ht="10.5" customHeight="1">
      <c r="A443" s="272"/>
      <c r="B443" s="272"/>
      <c r="C443" s="272"/>
      <c r="D443" s="272"/>
      <c r="E443" s="272"/>
      <c r="F443" s="272"/>
      <c r="G443" s="272"/>
      <c r="H443" s="272"/>
      <c r="I443" s="272"/>
      <c r="J443" s="272"/>
      <c r="K443" s="272"/>
      <c r="L443" s="272"/>
      <c r="M443" s="272"/>
      <c r="N443" s="272"/>
      <c r="O443" s="272"/>
      <c r="P443" s="272"/>
    </row>
    <row r="444" spans="1:16" ht="10.5" customHeight="1">
      <c r="A444" s="272"/>
      <c r="B444" s="272"/>
      <c r="C444" s="272"/>
      <c r="D444" s="272"/>
      <c r="E444" s="272"/>
      <c r="F444" s="272"/>
      <c r="G444" s="272"/>
      <c r="H444" s="272"/>
      <c r="I444" s="272"/>
      <c r="J444" s="272"/>
      <c r="K444" s="272"/>
      <c r="L444" s="272"/>
      <c r="M444" s="272"/>
      <c r="N444" s="272"/>
      <c r="O444" s="272"/>
      <c r="P444" s="272"/>
    </row>
    <row r="445" spans="1:16" ht="10.5" customHeight="1">
      <c r="A445" s="272"/>
      <c r="B445" s="272"/>
      <c r="C445" s="272"/>
      <c r="D445" s="272"/>
      <c r="E445" s="272"/>
      <c r="F445" s="272"/>
      <c r="G445" s="272"/>
      <c r="H445" s="272"/>
      <c r="I445" s="272"/>
      <c r="J445" s="272"/>
      <c r="K445" s="272"/>
      <c r="L445" s="272"/>
      <c r="M445" s="272"/>
      <c r="N445" s="272"/>
      <c r="O445" s="272"/>
      <c r="P445" s="272"/>
    </row>
    <row r="446" spans="1:16" ht="10.5" customHeight="1">
      <c r="A446" s="272"/>
      <c r="B446" s="272"/>
      <c r="C446" s="272"/>
      <c r="D446" s="272"/>
      <c r="E446" s="272"/>
      <c r="F446" s="272"/>
      <c r="G446" s="272"/>
      <c r="H446" s="272"/>
      <c r="I446" s="272"/>
      <c r="J446" s="272"/>
      <c r="K446" s="272"/>
      <c r="L446" s="272"/>
      <c r="M446" s="272"/>
      <c r="N446" s="272"/>
      <c r="O446" s="272"/>
      <c r="P446" s="272"/>
    </row>
    <row r="447" spans="1:16" ht="10.5" customHeight="1">
      <c r="A447" s="272"/>
      <c r="B447" s="272"/>
      <c r="C447" s="272"/>
      <c r="D447" s="272"/>
      <c r="E447" s="272"/>
      <c r="F447" s="272"/>
      <c r="G447" s="272"/>
      <c r="H447" s="272"/>
      <c r="I447" s="272"/>
      <c r="J447" s="272"/>
      <c r="K447" s="272"/>
      <c r="L447" s="272"/>
      <c r="M447" s="272"/>
      <c r="N447" s="272"/>
      <c r="O447" s="272"/>
      <c r="P447" s="272"/>
    </row>
    <row r="448" spans="1:16" ht="10.5" customHeight="1">
      <c r="A448" s="272"/>
      <c r="B448" s="272"/>
      <c r="C448" s="272"/>
      <c r="D448" s="272"/>
      <c r="E448" s="272"/>
      <c r="F448" s="272"/>
      <c r="G448" s="272"/>
      <c r="H448" s="272"/>
      <c r="I448" s="272"/>
      <c r="J448" s="272"/>
      <c r="K448" s="272"/>
      <c r="L448" s="272"/>
      <c r="M448" s="272"/>
      <c r="N448" s="272"/>
      <c r="O448" s="272"/>
      <c r="P448" s="272"/>
    </row>
    <row r="449" spans="1:16" ht="10.5" customHeight="1">
      <c r="A449" s="272"/>
      <c r="B449" s="272"/>
      <c r="C449" s="272"/>
      <c r="D449" s="272"/>
      <c r="E449" s="272"/>
      <c r="F449" s="272"/>
      <c r="G449" s="272"/>
      <c r="H449" s="272"/>
      <c r="I449" s="272"/>
      <c r="J449" s="272"/>
      <c r="K449" s="272"/>
      <c r="L449" s="272"/>
      <c r="M449" s="272"/>
      <c r="N449" s="272"/>
      <c r="O449" s="272"/>
      <c r="P449" s="272"/>
    </row>
    <row r="450" spans="1:16" ht="10.5" customHeight="1">
      <c r="A450" s="272"/>
      <c r="B450" s="272"/>
      <c r="C450" s="272"/>
      <c r="D450" s="272"/>
      <c r="E450" s="272"/>
      <c r="F450" s="272"/>
      <c r="G450" s="272"/>
      <c r="H450" s="272"/>
      <c r="I450" s="272"/>
      <c r="J450" s="272"/>
      <c r="K450" s="272"/>
      <c r="L450" s="272"/>
      <c r="M450" s="272"/>
      <c r="N450" s="272"/>
      <c r="O450" s="272"/>
      <c r="P450" s="272"/>
    </row>
    <row r="451" spans="1:16" ht="10.5" customHeight="1">
      <c r="A451" s="272"/>
      <c r="B451" s="272"/>
      <c r="C451" s="272"/>
      <c r="D451" s="272"/>
      <c r="E451" s="272"/>
      <c r="F451" s="272"/>
      <c r="G451" s="272"/>
      <c r="H451" s="272"/>
      <c r="I451" s="272"/>
      <c r="J451" s="272"/>
      <c r="K451" s="272"/>
      <c r="L451" s="272"/>
      <c r="M451" s="272"/>
      <c r="N451" s="272"/>
      <c r="O451" s="272"/>
      <c r="P451" s="272"/>
    </row>
    <row r="452" spans="1:16" ht="10.5" customHeight="1">
      <c r="A452" s="272"/>
      <c r="B452" s="272"/>
      <c r="C452" s="272"/>
      <c r="D452" s="272"/>
      <c r="E452" s="272"/>
      <c r="F452" s="272"/>
      <c r="G452" s="272"/>
      <c r="H452" s="272"/>
      <c r="I452" s="272"/>
      <c r="J452" s="272"/>
      <c r="K452" s="272"/>
      <c r="L452" s="272"/>
      <c r="M452" s="272"/>
      <c r="N452" s="272"/>
      <c r="O452" s="272"/>
      <c r="P452" s="272"/>
    </row>
    <row r="453" spans="1:16" ht="10.5" customHeight="1">
      <c r="A453" s="272"/>
      <c r="B453" s="272"/>
      <c r="C453" s="272"/>
      <c r="D453" s="272"/>
      <c r="E453" s="272"/>
      <c r="F453" s="272"/>
      <c r="G453" s="272"/>
      <c r="H453" s="272"/>
      <c r="I453" s="272"/>
      <c r="J453" s="272"/>
      <c r="K453" s="272"/>
      <c r="L453" s="272"/>
      <c r="M453" s="272"/>
      <c r="N453" s="272"/>
      <c r="O453" s="272"/>
      <c r="P453" s="272"/>
    </row>
    <row r="454" spans="1:16" ht="10.5" customHeight="1">
      <c r="A454" s="270" t="e">
        <f>"HTP.P('&lt;"&amp;#REF!&amp;"&gt;' || "&amp;IF(MID(#REF!,1,4)="STUB","NULL","REC."&amp;#REF!)&amp;" || '&lt;/"&amp;#REF!&amp;"&gt;');"</f>
        <v>#REF!</v>
      </c>
      <c r="B454" s="272"/>
      <c r="C454" s="270" t="e">
        <f>"DECODE(C_T."&amp;#REF!&amp;", 0, NULL, C_T."&amp;#REF!&amp;") AS "&amp;#REF!&amp;","</f>
        <v>#REF!</v>
      </c>
      <c r="D454" s="272"/>
      <c r="E454" s="272"/>
      <c r="F454" s="272"/>
      <c r="G454" s="272"/>
      <c r="H454" s="272"/>
      <c r="I454" s="272"/>
      <c r="J454" s="272"/>
      <c r="K454" s="272"/>
      <c r="L454" s="272"/>
      <c r="M454" s="272"/>
      <c r="N454" s="272"/>
      <c r="O454" s="272"/>
      <c r="P454" s="272"/>
    </row>
    <row r="455" spans="1:16" ht="10.5" customHeight="1">
      <c r="A455" s="270" t="e">
        <f>"HTP.P('&lt;"&amp;#REF!&amp;"&gt;' || "&amp;IF(MID(#REF!,1,4)="STUB","NULL","REC."&amp;#REF!)&amp;" || '&lt;/"&amp;#REF!&amp;"&gt;');"</f>
        <v>#REF!</v>
      </c>
      <c r="B455" s="272"/>
      <c r="C455" s="270" t="e">
        <f>"DECODE(C_T."&amp;#REF!&amp;", 0, NULL, C_T."&amp;#REF!&amp;") AS "&amp;#REF!&amp;","</f>
        <v>#REF!</v>
      </c>
      <c r="D455" s="272"/>
      <c r="E455" s="272"/>
      <c r="F455" s="272"/>
      <c r="G455" s="272"/>
      <c r="H455" s="272"/>
      <c r="I455" s="272"/>
      <c r="J455" s="272"/>
      <c r="K455" s="272"/>
      <c r="L455" s="272"/>
      <c r="M455" s="272"/>
      <c r="N455" s="272"/>
      <c r="O455" s="272"/>
      <c r="P455" s="272"/>
    </row>
    <row r="456" spans="1:16" ht="10.5" customHeight="1">
      <c r="A456" s="270" t="e">
        <f>"HTP.P('&lt;"&amp;#REF!&amp;"&gt;' || "&amp;IF(MID(#REF!,1,4)="STUB","NULL","REC."&amp;#REF!)&amp;" || '&lt;/"&amp;#REF!&amp;"&gt;');"</f>
        <v>#REF!</v>
      </c>
      <c r="B456" s="272"/>
      <c r="C456" s="270" t="e">
        <f>"DECODE(C_T."&amp;#REF!&amp;", 0, NULL, C_T."&amp;#REF!&amp;") AS "&amp;#REF!&amp;","</f>
        <v>#REF!</v>
      </c>
      <c r="D456" s="272"/>
      <c r="E456" s="272"/>
      <c r="F456" s="272"/>
      <c r="G456" s="272"/>
      <c r="H456" s="272"/>
      <c r="I456" s="272"/>
      <c r="J456" s="272"/>
      <c r="K456" s="272"/>
      <c r="L456" s="272"/>
      <c r="M456" s="272"/>
      <c r="N456" s="272"/>
      <c r="O456" s="272"/>
      <c r="P456" s="272"/>
    </row>
    <row r="457" spans="1:16" ht="10.5" customHeight="1">
      <c r="A457" s="270" t="e">
        <f>"HTP.P('&lt;"&amp;#REF!&amp;"&gt;' || "&amp;IF(MID(#REF!,1,4)="STUB","NULL","REC."&amp;#REF!)&amp;" || '&lt;/"&amp;#REF!&amp;"&gt;');"</f>
        <v>#REF!</v>
      </c>
      <c r="B457" s="272"/>
      <c r="C457" s="270" t="e">
        <f>"DECODE(C_T."&amp;#REF!&amp;", 0, NULL, C_T."&amp;#REF!&amp;") AS "&amp;#REF!&amp;","</f>
        <v>#REF!</v>
      </c>
      <c r="D457" s="272"/>
      <c r="E457" s="272"/>
      <c r="F457" s="272"/>
      <c r="G457" s="272"/>
      <c r="H457" s="272"/>
      <c r="I457" s="272"/>
      <c r="J457" s="272"/>
      <c r="K457" s="272"/>
      <c r="L457" s="272"/>
      <c r="M457" s="272"/>
      <c r="N457" s="272"/>
      <c r="O457" s="272"/>
      <c r="P457" s="272"/>
    </row>
    <row r="458" spans="1:16" ht="10.5" customHeight="1">
      <c r="A458" s="270" t="e">
        <f>"HTP.P('&lt;"&amp;#REF!&amp;"&gt;' || "&amp;IF(MID(#REF!,1,4)="STUB","NULL","REC."&amp;#REF!)&amp;" || '&lt;/"&amp;#REF!&amp;"&gt;');"</f>
        <v>#REF!</v>
      </c>
      <c r="B458" s="272"/>
      <c r="C458" s="270" t="e">
        <f>"DECODE(C_T."&amp;#REF!&amp;", 0, NULL, C_T."&amp;#REF!&amp;") AS "&amp;#REF!&amp;","</f>
        <v>#REF!</v>
      </c>
      <c r="D458" s="272"/>
      <c r="E458" s="272"/>
      <c r="F458" s="272"/>
      <c r="G458" s="272"/>
      <c r="H458" s="272"/>
      <c r="I458" s="272"/>
      <c r="J458" s="272"/>
      <c r="K458" s="272"/>
      <c r="L458" s="272"/>
      <c r="M458" s="272"/>
      <c r="N458" s="272"/>
      <c r="O458" s="272"/>
      <c r="P458" s="272"/>
    </row>
    <row r="459" spans="1:16" ht="10.5" customHeight="1">
      <c r="A459" s="270" t="e">
        <f>"HTP.P('&lt;"&amp;#REF!&amp;"&gt;' || "&amp;IF(MID(#REF!,1,4)="STUB","NULL","REC."&amp;#REF!)&amp;" || '&lt;/"&amp;#REF!&amp;"&gt;');"</f>
        <v>#REF!</v>
      </c>
      <c r="B459" s="272"/>
      <c r="C459" s="270" t="e">
        <f>"DECODE(C_T."&amp;#REF!&amp;", 0, NULL, C_T."&amp;#REF!&amp;") AS "&amp;#REF!&amp;","</f>
        <v>#REF!</v>
      </c>
      <c r="D459" s="272"/>
      <c r="E459" s="272"/>
      <c r="F459" s="272"/>
      <c r="G459" s="272"/>
      <c r="H459" s="272"/>
      <c r="I459" s="272"/>
      <c r="J459" s="272"/>
      <c r="K459" s="272"/>
      <c r="L459" s="272"/>
      <c r="M459" s="272"/>
      <c r="N459" s="272"/>
      <c r="O459" s="272"/>
      <c r="P459" s="272"/>
    </row>
    <row r="460" spans="1:16" ht="10.5" customHeight="1">
      <c r="A460" s="270" t="e">
        <f>"HTP.P('&lt;"&amp;#REF!&amp;"&gt;' || "&amp;IF(MID(#REF!,1,4)="STUB","NULL","REC."&amp;#REF!)&amp;" || '&lt;/"&amp;#REF!&amp;"&gt;');"</f>
        <v>#REF!</v>
      </c>
      <c r="B460" s="272"/>
      <c r="C460" s="270" t="e">
        <f>"DECODE(C_T."&amp;#REF!&amp;", 0, NULL, C_T."&amp;#REF!&amp;") AS "&amp;#REF!&amp;","</f>
        <v>#REF!</v>
      </c>
      <c r="D460" s="272"/>
      <c r="E460" s="272"/>
      <c r="F460" s="272"/>
      <c r="G460" s="272"/>
      <c r="H460" s="272"/>
      <c r="I460" s="272"/>
      <c r="J460" s="272"/>
      <c r="K460" s="272"/>
      <c r="L460" s="272"/>
      <c r="M460" s="272"/>
      <c r="N460" s="272"/>
      <c r="O460" s="272"/>
      <c r="P460" s="272"/>
    </row>
    <row r="461" spans="1:16" ht="10.5" customHeight="1">
      <c r="A461" s="270" t="e">
        <f>"HTP.P('&lt;"&amp;#REF!&amp;"&gt;' || "&amp;IF(MID(#REF!,1,4)="STUB","NULL","REC."&amp;#REF!)&amp;" || '&lt;/"&amp;#REF!&amp;"&gt;');"</f>
        <v>#REF!</v>
      </c>
      <c r="B461" s="272"/>
      <c r="C461" s="270" t="e">
        <f>"DECODE(C_T."&amp;#REF!&amp;", 0, NULL, C_T."&amp;#REF!&amp;") AS "&amp;#REF!&amp;","</f>
        <v>#REF!</v>
      </c>
      <c r="D461" s="272"/>
      <c r="E461" s="272"/>
      <c r="F461" s="272"/>
      <c r="G461" s="272"/>
      <c r="H461" s="272"/>
      <c r="I461" s="272"/>
      <c r="J461" s="272"/>
      <c r="K461" s="272"/>
      <c r="L461" s="272"/>
      <c r="M461" s="272"/>
      <c r="N461" s="272"/>
      <c r="O461" s="272"/>
      <c r="P461" s="272"/>
    </row>
    <row r="462" spans="1:16" ht="10.5" customHeight="1">
      <c r="A462" s="270" t="e">
        <f>"HTP.P('&lt;"&amp;#REF!&amp;"&gt;' || "&amp;IF(MID(#REF!,1,4)="STUB","NULL","REC."&amp;#REF!)&amp;" || '&lt;/"&amp;#REF!&amp;"&gt;');"</f>
        <v>#REF!</v>
      </c>
      <c r="B462" s="272"/>
      <c r="C462" s="270" t="e">
        <f>"DECODE(C_T."&amp;#REF!&amp;", 0, NULL, C_T."&amp;#REF!&amp;") AS "&amp;#REF!&amp;","</f>
        <v>#REF!</v>
      </c>
      <c r="D462" s="272"/>
      <c r="E462" s="272"/>
      <c r="F462" s="272"/>
      <c r="G462" s="272"/>
      <c r="H462" s="272"/>
      <c r="I462" s="272"/>
      <c r="J462" s="272"/>
      <c r="K462" s="272"/>
      <c r="L462" s="272"/>
      <c r="M462" s="272"/>
      <c r="N462" s="272"/>
      <c r="O462" s="272"/>
      <c r="P462" s="272"/>
    </row>
    <row r="463" spans="1:16" ht="10.5" customHeight="1">
      <c r="A463" s="270" t="e">
        <f>"HTP.P('&lt;"&amp;#REF!&amp;"&gt;' || "&amp;IF(MID(#REF!,1,4)="STUB","NULL","REC."&amp;#REF!)&amp;" || '&lt;/"&amp;#REF!&amp;"&gt;');"</f>
        <v>#REF!</v>
      </c>
      <c r="B463" s="272"/>
      <c r="C463" s="270" t="e">
        <f>"DECODE(C_T."&amp;#REF!&amp;", 0, NULL, C_T."&amp;#REF!&amp;") AS "&amp;#REF!&amp;","</f>
        <v>#REF!</v>
      </c>
      <c r="D463" s="272"/>
      <c r="E463" s="272"/>
      <c r="F463" s="272"/>
      <c r="G463" s="272"/>
      <c r="H463" s="272"/>
      <c r="I463" s="272"/>
      <c r="J463" s="272"/>
      <c r="K463" s="272"/>
      <c r="L463" s="272"/>
      <c r="M463" s="272"/>
      <c r="N463" s="272"/>
      <c r="O463" s="272"/>
      <c r="P463" s="272"/>
    </row>
    <row r="464" spans="1:16" ht="10.5" customHeight="1">
      <c r="A464" s="270" t="e">
        <f>"HTP.P('&lt;"&amp;#REF!&amp;"&gt;' || "&amp;IF(MID(#REF!,1,4)="STUB","NULL","REC."&amp;#REF!)&amp;" || '&lt;/"&amp;#REF!&amp;"&gt;');"</f>
        <v>#REF!</v>
      </c>
      <c r="B464" s="272"/>
      <c r="C464" s="270" t="e">
        <f>"DECODE(C_T."&amp;#REF!&amp;", 0, NULL, C_T."&amp;#REF!&amp;") AS "&amp;#REF!&amp;","</f>
        <v>#REF!</v>
      </c>
      <c r="D464" s="272"/>
      <c r="E464" s="272"/>
      <c r="F464" s="272"/>
      <c r="G464" s="272"/>
      <c r="H464" s="272"/>
      <c r="I464" s="272"/>
      <c r="J464" s="272"/>
      <c r="K464" s="272"/>
      <c r="L464" s="272"/>
      <c r="M464" s="272"/>
      <c r="N464" s="272"/>
      <c r="O464" s="272"/>
      <c r="P464" s="272"/>
    </row>
    <row r="465" spans="1:16" ht="10.5" customHeight="1">
      <c r="A465" s="270" t="e">
        <f>"HTP.P('&lt;"&amp;#REF!&amp;"&gt;' || "&amp;IF(MID(#REF!,1,4)="STUB","NULL","REC."&amp;#REF!)&amp;" || '&lt;/"&amp;#REF!&amp;"&gt;');"</f>
        <v>#REF!</v>
      </c>
      <c r="B465" s="272"/>
      <c r="C465" s="270" t="e">
        <f>"DECODE(C_T."&amp;#REF!&amp;", 0, NULL, C_T."&amp;#REF!&amp;") AS "&amp;#REF!&amp;","</f>
        <v>#REF!</v>
      </c>
      <c r="D465" s="272"/>
      <c r="E465" s="272"/>
      <c r="F465" s="272"/>
      <c r="G465" s="272"/>
      <c r="H465" s="272"/>
      <c r="I465" s="272"/>
      <c r="J465" s="272"/>
      <c r="K465" s="272"/>
      <c r="L465" s="272"/>
      <c r="M465" s="272"/>
      <c r="N465" s="272"/>
      <c r="O465" s="272"/>
      <c r="P465" s="272"/>
    </row>
    <row r="466" spans="1:16" ht="10.5" customHeight="1">
      <c r="A466" s="270" t="e">
        <f>"HTP.P('&lt;"&amp;#REF!&amp;"&gt;' || "&amp;IF(MID(#REF!,1,4)="STUB","NULL","REC."&amp;#REF!)&amp;" || '&lt;/"&amp;#REF!&amp;"&gt;');"</f>
        <v>#REF!</v>
      </c>
      <c r="B466" s="272"/>
      <c r="C466" s="270" t="e">
        <f>"DECODE(C_T."&amp;#REF!&amp;", 0, NULL, C_T."&amp;#REF!&amp;") AS "&amp;#REF!&amp;","</f>
        <v>#REF!</v>
      </c>
      <c r="D466" s="272"/>
      <c r="E466" s="272"/>
      <c r="F466" s="272"/>
      <c r="G466" s="272"/>
      <c r="H466" s="272"/>
      <c r="I466" s="272"/>
      <c r="J466" s="272"/>
      <c r="K466" s="272"/>
      <c r="L466" s="272"/>
      <c r="M466" s="272"/>
      <c r="N466" s="272"/>
      <c r="O466" s="272"/>
      <c r="P466" s="272"/>
    </row>
    <row r="467" spans="1:16" ht="10.5" customHeight="1">
      <c r="A467" s="270" t="e">
        <f>"HTP.P('&lt;"&amp;#REF!&amp;"&gt;' || "&amp;IF(MID(#REF!,1,4)="STUB","NULL","REC."&amp;#REF!)&amp;" || '&lt;/"&amp;#REF!&amp;"&gt;');"</f>
        <v>#REF!</v>
      </c>
      <c r="B467" s="272"/>
      <c r="C467" s="270" t="e">
        <f>"DECODE(C_T."&amp;#REF!&amp;", 0, NULL, C_T."&amp;#REF!&amp;") AS "&amp;#REF!&amp;","</f>
        <v>#REF!</v>
      </c>
      <c r="D467" s="272"/>
      <c r="E467" s="272"/>
      <c r="F467" s="272"/>
      <c r="G467" s="272"/>
      <c r="H467" s="272"/>
      <c r="I467" s="272"/>
      <c r="J467" s="272"/>
      <c r="K467" s="272"/>
      <c r="L467" s="272"/>
      <c r="M467" s="272"/>
      <c r="N467" s="272"/>
      <c r="O467" s="272"/>
      <c r="P467" s="272"/>
    </row>
    <row r="468" spans="1:16" ht="10.5" customHeight="1">
      <c r="A468" s="270" t="e">
        <f>"HTP.P('&lt;"&amp;#REF!&amp;"&gt;' || "&amp;IF(MID(#REF!,1,4)="STUB","NULL","REC."&amp;#REF!)&amp;" || '&lt;/"&amp;#REF!&amp;"&gt;');"</f>
        <v>#REF!</v>
      </c>
      <c r="B468" s="272"/>
      <c r="C468" s="270" t="e">
        <f>"DECODE(C_T."&amp;#REF!&amp;", 0, NULL, C_T."&amp;#REF!&amp;") AS "&amp;#REF!&amp;","</f>
        <v>#REF!</v>
      </c>
      <c r="D468" s="272"/>
      <c r="E468" s="272"/>
      <c r="F468" s="272"/>
      <c r="G468" s="272"/>
      <c r="H468" s="272"/>
      <c r="I468" s="272"/>
      <c r="J468" s="272"/>
      <c r="K468" s="272"/>
      <c r="L468" s="272"/>
      <c r="M468" s="272"/>
      <c r="N468" s="272"/>
      <c r="O468" s="272"/>
      <c r="P468" s="272"/>
    </row>
    <row r="469" spans="1:16" ht="10.5" customHeight="1">
      <c r="A469" s="270" t="str">
        <f>"HTP.P('&lt;"&amp;M396&amp;"&gt;' || "&amp;IF(MID(M396,1,4)="STUB","NULL","REC."&amp;M396)&amp;" || '&lt;/"&amp;M396&amp;"&gt;');"</f>
        <v>HTP.P('&lt;&gt;' || REC. || '&lt;/&gt;');</v>
      </c>
      <c r="B469" s="272"/>
      <c r="C469" s="270" t="str">
        <f>"DECODE(C_T."&amp;M396&amp;", 0, NULL, C_T."&amp;M396&amp;") AS "&amp;M396&amp;","</f>
        <v>DECODE(C_T., 0, NULL, C_T.) AS ,</v>
      </c>
      <c r="D469" s="272"/>
      <c r="E469" s="272"/>
      <c r="F469" s="272"/>
      <c r="G469" s="272"/>
      <c r="H469" s="272"/>
      <c r="I469" s="272"/>
      <c r="J469" s="272"/>
      <c r="K469" s="272"/>
      <c r="L469" s="272"/>
      <c r="M469" s="272"/>
      <c r="N469" s="272"/>
      <c r="O469" s="272"/>
      <c r="P469" s="272"/>
    </row>
    <row r="470" spans="1:16" ht="10.5" customHeight="1">
      <c r="A470" s="270" t="e">
        <f>"HTP.P('&lt;"&amp;#REF!&amp;"&gt;' || "&amp;IF(MID(#REF!,1,4)="STUB","NULL","REC."&amp;#REF!)&amp;" || '&lt;/"&amp;#REF!&amp;"&gt;');"</f>
        <v>#REF!</v>
      </c>
      <c r="B470" s="272"/>
      <c r="C470" s="270" t="e">
        <f>"DECODE(C_T."&amp;#REF!&amp;", 0, NULL, C_T."&amp;#REF!&amp;") AS "&amp;#REF!&amp;","</f>
        <v>#REF!</v>
      </c>
      <c r="D470" s="272"/>
      <c r="E470" s="272"/>
      <c r="F470" s="272"/>
      <c r="G470" s="272"/>
      <c r="H470" s="272"/>
      <c r="I470" s="272"/>
      <c r="J470" s="272"/>
      <c r="K470" s="272"/>
      <c r="L470" s="272"/>
      <c r="M470" s="272"/>
      <c r="N470" s="272"/>
      <c r="O470" s="272"/>
      <c r="P470" s="272"/>
    </row>
    <row r="471" spans="1:16" ht="10.5" customHeight="1">
      <c r="A471" s="270" t="e">
        <f>"HTP.P('&lt;"&amp;#REF!&amp;"&gt;' || "&amp;IF(MID(#REF!,1,4)="STUB","NULL","REC."&amp;#REF!)&amp;" || '&lt;/"&amp;#REF!&amp;"&gt;');"</f>
        <v>#REF!</v>
      </c>
      <c r="B471" s="272"/>
      <c r="C471" s="270" t="e">
        <f>"DECODE(C_T."&amp;#REF!&amp;", 0, NULL, C_T."&amp;#REF!&amp;") AS "&amp;#REF!&amp;","</f>
        <v>#REF!</v>
      </c>
      <c r="D471" s="272"/>
      <c r="E471" s="272"/>
      <c r="F471" s="272"/>
      <c r="G471" s="272"/>
      <c r="H471" s="272"/>
      <c r="I471" s="272"/>
      <c r="J471" s="272"/>
      <c r="K471" s="272"/>
      <c r="L471" s="272"/>
      <c r="M471" s="272"/>
      <c r="N471" s="272"/>
      <c r="O471" s="272"/>
      <c r="P471" s="272"/>
    </row>
    <row r="472" spans="1:16" ht="10.5" customHeight="1">
      <c r="A472" s="270" t="e">
        <f>"HTP.P('&lt;"&amp;#REF!&amp;"&gt;' || "&amp;IF(MID(#REF!,1,4)="STUB","NULL","REC."&amp;#REF!)&amp;" || '&lt;/"&amp;#REF!&amp;"&gt;');"</f>
        <v>#REF!</v>
      </c>
      <c r="B472" s="272"/>
      <c r="C472" s="270" t="e">
        <f>"DECODE(C_T."&amp;#REF!&amp;", 0, NULL, C_T."&amp;#REF!&amp;") AS "&amp;#REF!&amp;","</f>
        <v>#REF!</v>
      </c>
      <c r="D472" s="272"/>
      <c r="E472" s="272"/>
      <c r="F472" s="272"/>
      <c r="G472" s="272"/>
      <c r="H472" s="272"/>
      <c r="I472" s="272"/>
      <c r="J472" s="272"/>
      <c r="K472" s="272"/>
      <c r="L472" s="272"/>
      <c r="M472" s="272"/>
      <c r="N472" s="272"/>
      <c r="O472" s="272"/>
      <c r="P472" s="272"/>
    </row>
    <row r="473" spans="1:16" ht="10.5" customHeight="1">
      <c r="A473" s="270" t="e">
        <f>"HTP.P('&lt;"&amp;#REF!&amp;"&gt;' || "&amp;IF(MID(#REF!,1,4)="STUB","NULL","REC."&amp;#REF!)&amp;" || '&lt;/"&amp;#REF!&amp;"&gt;');"</f>
        <v>#REF!</v>
      </c>
      <c r="B473" s="272"/>
      <c r="C473" s="270" t="e">
        <f>"DECODE(C_T."&amp;#REF!&amp;", 0, NULL, C_T."&amp;#REF!&amp;") AS "&amp;#REF!&amp;","</f>
        <v>#REF!</v>
      </c>
      <c r="D473" s="272"/>
      <c r="E473" s="272"/>
      <c r="F473" s="272"/>
      <c r="G473" s="272"/>
      <c r="H473" s="272"/>
      <c r="I473" s="272"/>
      <c r="J473" s="272"/>
      <c r="K473" s="272"/>
      <c r="L473" s="272"/>
      <c r="M473" s="272"/>
      <c r="N473" s="272"/>
      <c r="O473" s="272"/>
      <c r="P473" s="272"/>
    </row>
    <row r="474" spans="1:16" ht="10.5" customHeight="1">
      <c r="A474" s="270" t="e">
        <f>"HTP.P('&lt;"&amp;#REF!&amp;"&gt;' || "&amp;IF(MID(#REF!,1,4)="STUB","NULL","REC."&amp;#REF!)&amp;" || '&lt;/"&amp;#REF!&amp;"&gt;');"</f>
        <v>#REF!</v>
      </c>
      <c r="B474" s="272"/>
      <c r="C474" s="270" t="e">
        <f>"DECODE(C_T."&amp;#REF!&amp;", 0, NULL, C_T."&amp;#REF!&amp;") AS "&amp;#REF!&amp;","</f>
        <v>#REF!</v>
      </c>
      <c r="D474" s="272"/>
      <c r="E474" s="272"/>
      <c r="F474" s="272"/>
      <c r="G474" s="272"/>
      <c r="H474" s="272"/>
      <c r="I474" s="272"/>
      <c r="J474" s="272"/>
      <c r="K474" s="272"/>
      <c r="L474" s="272"/>
      <c r="M474" s="272"/>
      <c r="N474" s="272"/>
      <c r="O474" s="272"/>
      <c r="P474" s="272"/>
    </row>
    <row r="475" spans="1:16" ht="10.5" customHeight="1">
      <c r="A475" s="270" t="e">
        <f>"HTP.P('&lt;"&amp;#REF!&amp;"&gt;' || "&amp;IF(MID(#REF!,1,4)="STUB","NULL","REC."&amp;#REF!)&amp;" || '&lt;/"&amp;#REF!&amp;"&gt;');"</f>
        <v>#REF!</v>
      </c>
      <c r="B475" s="272"/>
      <c r="C475" s="270" t="e">
        <f>"DECODE(C_T."&amp;#REF!&amp;", 0, NULL, C_T."&amp;#REF!&amp;") AS "&amp;#REF!&amp;","</f>
        <v>#REF!</v>
      </c>
      <c r="D475" s="272"/>
      <c r="E475" s="272"/>
      <c r="F475" s="272"/>
      <c r="G475" s="272"/>
      <c r="H475" s="272"/>
      <c r="I475" s="272"/>
      <c r="J475" s="272"/>
      <c r="K475" s="272"/>
      <c r="L475" s="272"/>
      <c r="M475" s="272"/>
      <c r="N475" s="272"/>
      <c r="O475" s="272"/>
      <c r="P475" s="272"/>
    </row>
    <row r="476" spans="1:16" ht="10.5" customHeight="1">
      <c r="A476" s="270" t="e">
        <f>"HTP.P('&lt;"&amp;#REF!&amp;"&gt;' || "&amp;IF(MID(#REF!,1,4)="STUB","NULL","REC."&amp;#REF!)&amp;" || '&lt;/"&amp;#REF!&amp;"&gt;');"</f>
        <v>#REF!</v>
      </c>
      <c r="B476" s="272"/>
      <c r="C476" s="270" t="e">
        <f>"DECODE(C_T."&amp;#REF!&amp;", 0, NULL, C_T."&amp;#REF!&amp;") AS "&amp;#REF!&amp;","</f>
        <v>#REF!</v>
      </c>
      <c r="D476" s="272"/>
      <c r="E476" s="272"/>
      <c r="F476" s="272"/>
      <c r="G476" s="272"/>
      <c r="H476" s="272"/>
      <c r="I476" s="272"/>
      <c r="J476" s="272"/>
      <c r="K476" s="272"/>
      <c r="L476" s="272"/>
      <c r="M476" s="272"/>
      <c r="N476" s="272"/>
      <c r="O476" s="272"/>
      <c r="P476" s="272"/>
    </row>
    <row r="477" spans="1:16" ht="10.5" customHeight="1">
      <c r="A477" s="270" t="e">
        <f>"HTP.P('&lt;"&amp;#REF!&amp;"&gt;' || "&amp;IF(MID(#REF!,1,4)="STUB","NULL","REC."&amp;#REF!)&amp;" || '&lt;/"&amp;#REF!&amp;"&gt;');"</f>
        <v>#REF!</v>
      </c>
      <c r="B477" s="272"/>
      <c r="C477" s="270" t="e">
        <f>"DECODE(C_T."&amp;#REF!&amp;", 0, NULL, C_T."&amp;#REF!&amp;") AS "&amp;#REF!&amp;","</f>
        <v>#REF!</v>
      </c>
      <c r="D477" s="272"/>
      <c r="E477" s="272"/>
      <c r="F477" s="272"/>
      <c r="G477" s="272"/>
      <c r="H477" s="272"/>
      <c r="I477" s="272"/>
      <c r="J477" s="272"/>
      <c r="K477" s="272"/>
      <c r="L477" s="272"/>
      <c r="M477" s="272"/>
      <c r="N477" s="272"/>
      <c r="O477" s="272"/>
      <c r="P477" s="272"/>
    </row>
    <row r="478" spans="1:16" ht="10.5" customHeight="1">
      <c r="A478" s="270" t="e">
        <f>"HTP.P('&lt;"&amp;#REF!&amp;"&gt;' || "&amp;IF(MID(#REF!,1,4)="STUB","NULL","REC."&amp;#REF!)&amp;" || '&lt;/"&amp;#REF!&amp;"&gt;');"</f>
        <v>#REF!</v>
      </c>
      <c r="B478" s="272"/>
      <c r="C478" s="270" t="e">
        <f>"DECODE(C_T."&amp;#REF!&amp;", 0, NULL, C_T."&amp;#REF!&amp;") AS "&amp;#REF!&amp;","</f>
        <v>#REF!</v>
      </c>
      <c r="D478" s="272"/>
      <c r="E478" s="272"/>
      <c r="F478" s="272"/>
      <c r="G478" s="272"/>
      <c r="H478" s="272"/>
      <c r="I478" s="272"/>
      <c r="J478" s="272"/>
      <c r="K478" s="272"/>
      <c r="L478" s="272"/>
      <c r="M478" s="272"/>
      <c r="N478" s="272"/>
      <c r="O478" s="272"/>
      <c r="P478" s="272"/>
    </row>
    <row r="479" spans="1:16" ht="10.5" customHeight="1">
      <c r="A479" s="270" t="e">
        <f>"HTP.P('&lt;"&amp;#REF!&amp;"&gt;' || "&amp;IF(MID(#REF!,1,4)="STUB","NULL","REC."&amp;#REF!)&amp;" || '&lt;/"&amp;#REF!&amp;"&gt;');"</f>
        <v>#REF!</v>
      </c>
      <c r="B479" s="272"/>
      <c r="C479" s="270" t="e">
        <f>"DECODE(C_T."&amp;#REF!&amp;", 0, NULL, C_T."&amp;#REF!&amp;") AS "&amp;#REF!&amp;","</f>
        <v>#REF!</v>
      </c>
      <c r="D479" s="272"/>
      <c r="E479" s="272"/>
      <c r="F479" s="272"/>
      <c r="G479" s="272"/>
      <c r="H479" s="272"/>
      <c r="I479" s="272"/>
      <c r="J479" s="272"/>
      <c r="K479" s="272"/>
      <c r="L479" s="272"/>
      <c r="M479" s="272"/>
      <c r="N479" s="272"/>
      <c r="O479" s="272"/>
      <c r="P479" s="272"/>
    </row>
    <row r="480" spans="1:16" ht="10.5" customHeight="1">
      <c r="A480" s="270" t="e">
        <f>"HTP.P('&lt;"&amp;#REF!&amp;"&gt;' || "&amp;IF(MID(#REF!,1,4)="STUB","NULL","REC."&amp;#REF!)&amp;" || '&lt;/"&amp;#REF!&amp;"&gt;');"</f>
        <v>#REF!</v>
      </c>
      <c r="B480" s="272"/>
      <c r="C480" s="270" t="e">
        <f>"DECODE(C_T."&amp;#REF!&amp;", 0, NULL, C_T."&amp;#REF!&amp;") AS "&amp;#REF!&amp;","</f>
        <v>#REF!</v>
      </c>
      <c r="D480" s="272"/>
      <c r="E480" s="272"/>
      <c r="F480" s="272"/>
      <c r="G480" s="272"/>
      <c r="H480" s="272"/>
      <c r="I480" s="272"/>
      <c r="J480" s="272"/>
      <c r="K480" s="272"/>
      <c r="L480" s="272"/>
      <c r="M480" s="272"/>
      <c r="N480" s="272"/>
      <c r="O480" s="272"/>
      <c r="P480" s="272"/>
    </row>
    <row r="481" spans="1:16" ht="10.5" customHeight="1">
      <c r="A481" s="270" t="e">
        <f>"HTP.P('&lt;"&amp;#REF!&amp;"&gt;' || "&amp;IF(MID(#REF!,1,4)="STUB","NULL","REC."&amp;#REF!)&amp;" || '&lt;/"&amp;#REF!&amp;"&gt;');"</f>
        <v>#REF!</v>
      </c>
      <c r="B481" s="272"/>
      <c r="C481" s="270" t="e">
        <f>"DECODE(C_T."&amp;#REF!&amp;", 0, NULL, C_T."&amp;#REF!&amp;") AS "&amp;#REF!&amp;","</f>
        <v>#REF!</v>
      </c>
      <c r="D481" s="272"/>
      <c r="E481" s="272"/>
      <c r="F481" s="272"/>
      <c r="G481" s="272"/>
      <c r="H481" s="272"/>
      <c r="I481" s="272"/>
      <c r="J481" s="272"/>
      <c r="K481" s="272"/>
      <c r="L481" s="272"/>
      <c r="M481" s="272"/>
      <c r="N481" s="272"/>
      <c r="O481" s="272"/>
      <c r="P481" s="272"/>
    </row>
    <row r="482" spans="1:16" ht="10.5" customHeight="1">
      <c r="A482" s="270" t="e">
        <f>"HTP.P('&lt;"&amp;#REF!&amp;"&gt;' || "&amp;IF(MID(#REF!,1,4)="STUB","NULL","REC."&amp;#REF!)&amp;" || '&lt;/"&amp;#REF!&amp;"&gt;');"</f>
        <v>#REF!</v>
      </c>
      <c r="B482" s="272"/>
      <c r="C482" s="270" t="e">
        <f>"DECODE(C_T."&amp;#REF!&amp;", 0, NULL, C_T."&amp;#REF!&amp;") AS "&amp;#REF!&amp;","</f>
        <v>#REF!</v>
      </c>
      <c r="D482" s="272"/>
      <c r="E482" s="272"/>
      <c r="F482" s="272"/>
      <c r="G482" s="272"/>
      <c r="H482" s="272"/>
      <c r="I482" s="272"/>
      <c r="J482" s="272"/>
      <c r="K482" s="272"/>
      <c r="L482" s="272"/>
      <c r="M482" s="272"/>
      <c r="N482" s="272"/>
      <c r="O482" s="272"/>
      <c r="P482" s="272"/>
    </row>
    <row r="483" spans="1:16" ht="10.5" customHeight="1">
      <c r="A483" s="270" t="e">
        <f>"HTP.P('&lt;"&amp;#REF!&amp;"&gt;' || "&amp;IF(MID(#REF!,1,4)="STUB","NULL","REC."&amp;#REF!)&amp;" || '&lt;/"&amp;#REF!&amp;"&gt;');"</f>
        <v>#REF!</v>
      </c>
      <c r="B483" s="272"/>
      <c r="C483" s="270" t="e">
        <f>"DECODE(C_T."&amp;#REF!&amp;", 0, NULL, C_T."&amp;#REF!&amp;") AS "&amp;#REF!&amp;","</f>
        <v>#REF!</v>
      </c>
      <c r="D483" s="272"/>
      <c r="E483" s="272"/>
      <c r="F483" s="272"/>
      <c r="G483" s="272"/>
      <c r="H483" s="272"/>
      <c r="I483" s="272"/>
      <c r="J483" s="272"/>
      <c r="K483" s="272"/>
      <c r="L483" s="272"/>
      <c r="M483" s="272"/>
      <c r="N483" s="272"/>
      <c r="O483" s="272"/>
      <c r="P483" s="272"/>
    </row>
    <row r="484" spans="1:16" ht="10.5" customHeight="1">
      <c r="A484" s="270" t="e">
        <f>"HTP.P('&lt;"&amp;#REF!&amp;"&gt;' || "&amp;IF(MID(#REF!,1,4)="STUB","NULL","REC."&amp;#REF!)&amp;" || '&lt;/"&amp;#REF!&amp;"&gt;');"</f>
        <v>#REF!</v>
      </c>
      <c r="B484" s="272"/>
      <c r="C484" s="270" t="e">
        <f>"DECODE(C_T."&amp;#REF!&amp;", 0, NULL, C_T."&amp;#REF!&amp;") AS "&amp;#REF!&amp;","</f>
        <v>#REF!</v>
      </c>
      <c r="D484" s="272"/>
      <c r="E484" s="272"/>
      <c r="F484" s="272"/>
      <c r="G484" s="272"/>
      <c r="H484" s="272"/>
      <c r="I484" s="272"/>
      <c r="J484" s="272"/>
      <c r="K484" s="272"/>
      <c r="L484" s="272"/>
      <c r="M484" s="272"/>
      <c r="N484" s="272"/>
      <c r="O484" s="272"/>
      <c r="P484" s="272"/>
    </row>
    <row r="485" spans="1:16" ht="10.5" customHeight="1">
      <c r="A485" s="270" t="e">
        <f>"HTP.P('&lt;"&amp;#REF!&amp;"&gt;' || "&amp;IF(MID(#REF!,1,4)="STUB","NULL","REC."&amp;#REF!)&amp;" || '&lt;/"&amp;#REF!&amp;"&gt;');"</f>
        <v>#REF!</v>
      </c>
      <c r="B485" s="272"/>
      <c r="C485" s="270" t="e">
        <f>"DECODE(C_T."&amp;#REF!&amp;", 0, NULL, C_T."&amp;#REF!&amp;") AS "&amp;#REF!&amp;","</f>
        <v>#REF!</v>
      </c>
      <c r="D485" s="272"/>
      <c r="E485" s="272"/>
      <c r="F485" s="272"/>
      <c r="G485" s="272"/>
      <c r="H485" s="272"/>
      <c r="I485" s="272"/>
      <c r="J485" s="272"/>
      <c r="K485" s="272"/>
      <c r="L485" s="272"/>
      <c r="M485" s="272"/>
      <c r="N485" s="272"/>
      <c r="O485" s="272"/>
      <c r="P485" s="272"/>
    </row>
    <row r="486" spans="1:16" ht="10.5" customHeight="1">
      <c r="A486" s="270" t="e">
        <f>"HTP.P('&lt;"&amp;#REF!&amp;"&gt;' || "&amp;IF(MID(#REF!,1,4)="STUB","NULL","REC."&amp;#REF!)&amp;" || '&lt;/"&amp;#REF!&amp;"&gt;');"</f>
        <v>#REF!</v>
      </c>
      <c r="B486" s="272"/>
      <c r="C486" s="270" t="e">
        <f>"DECODE(C_T."&amp;#REF!&amp;", 0, NULL, C_T."&amp;#REF!&amp;") AS "&amp;#REF!&amp;","</f>
        <v>#REF!</v>
      </c>
      <c r="D486" s="272"/>
      <c r="E486" s="272"/>
      <c r="F486" s="272"/>
      <c r="G486" s="272"/>
      <c r="H486" s="272"/>
      <c r="I486" s="272"/>
      <c r="J486" s="272"/>
      <c r="K486" s="272"/>
      <c r="L486" s="272"/>
      <c r="M486" s="272"/>
      <c r="N486" s="272"/>
      <c r="O486" s="272"/>
      <c r="P486" s="272"/>
    </row>
    <row r="487" spans="1:16" ht="10.5" customHeight="1">
      <c r="A487" s="270" t="e">
        <f>"HTP.P('&lt;"&amp;#REF!&amp;"&gt;' || "&amp;IF(MID(#REF!,1,4)="STUB","NULL","REC."&amp;#REF!)&amp;" || '&lt;/"&amp;#REF!&amp;"&gt;');"</f>
        <v>#REF!</v>
      </c>
      <c r="B487" s="272"/>
      <c r="C487" s="270" t="e">
        <f>"DECODE(C_T."&amp;#REF!&amp;", 0, NULL, C_T."&amp;#REF!&amp;") AS "&amp;#REF!&amp;","</f>
        <v>#REF!</v>
      </c>
      <c r="D487" s="272"/>
      <c r="E487" s="272"/>
      <c r="F487" s="272"/>
      <c r="G487" s="272"/>
      <c r="H487" s="272"/>
      <c r="I487" s="272"/>
      <c r="J487" s="272"/>
      <c r="K487" s="272"/>
      <c r="L487" s="272"/>
      <c r="M487" s="272"/>
      <c r="N487" s="272"/>
      <c r="O487" s="272"/>
      <c r="P487" s="272"/>
    </row>
    <row r="488" spans="1:16" ht="10.5" customHeight="1">
      <c r="A488" s="270" t="e">
        <f>"HTP.P('&lt;"&amp;#REF!&amp;"&gt;' || "&amp;IF(MID(#REF!,1,4)="STUB","NULL","REC."&amp;#REF!)&amp;" || '&lt;/"&amp;#REF!&amp;"&gt;');"</f>
        <v>#REF!</v>
      </c>
      <c r="B488" s="272"/>
      <c r="C488" s="270" t="e">
        <f>"DECODE(C_T."&amp;#REF!&amp;", 0, NULL, C_T."&amp;#REF!&amp;") AS "&amp;#REF!&amp;","</f>
        <v>#REF!</v>
      </c>
      <c r="D488" s="272"/>
      <c r="E488" s="272"/>
      <c r="F488" s="272"/>
      <c r="G488" s="272"/>
      <c r="H488" s="272"/>
      <c r="I488" s="272"/>
      <c r="J488" s="272"/>
      <c r="K488" s="272"/>
      <c r="L488" s="272"/>
      <c r="M488" s="272"/>
      <c r="N488" s="272"/>
      <c r="O488" s="272"/>
      <c r="P488" s="272"/>
    </row>
    <row r="489" spans="1:16" ht="10.5" customHeight="1">
      <c r="A489" s="270" t="e">
        <f>"HTP.P('&lt;"&amp;#REF!&amp;"&gt;' || "&amp;IF(MID(#REF!,1,4)="STUB","NULL","REC."&amp;#REF!)&amp;" || '&lt;/"&amp;#REF!&amp;"&gt;');"</f>
        <v>#REF!</v>
      </c>
      <c r="B489" s="272"/>
      <c r="C489" s="270" t="e">
        <f>"DECODE(C_T."&amp;#REF!&amp;", 0, NULL, C_T."&amp;#REF!&amp;") AS "&amp;#REF!&amp;","</f>
        <v>#REF!</v>
      </c>
      <c r="D489" s="272"/>
      <c r="E489" s="272"/>
      <c r="F489" s="272"/>
      <c r="G489" s="272"/>
      <c r="H489" s="272"/>
      <c r="I489" s="272"/>
      <c r="J489" s="272"/>
      <c r="K489" s="272"/>
      <c r="L489" s="272"/>
      <c r="M489" s="272"/>
      <c r="N489" s="272"/>
      <c r="O489" s="272"/>
      <c r="P489" s="272"/>
    </row>
    <row r="490" spans="1:16" ht="10.5" customHeight="1">
      <c r="A490" s="270" t="e">
        <f>"HTP.P('&lt;"&amp;#REF!&amp;"&gt;' || "&amp;IF(MID(#REF!,1,4)="STUB","NULL","REC."&amp;#REF!)&amp;" || '&lt;/"&amp;#REF!&amp;"&gt;');"</f>
        <v>#REF!</v>
      </c>
      <c r="B490" s="272"/>
      <c r="C490" s="270" t="e">
        <f>"DECODE(C_T."&amp;#REF!&amp;", 0, NULL, C_T."&amp;#REF!&amp;") AS "&amp;#REF!&amp;","</f>
        <v>#REF!</v>
      </c>
      <c r="D490" s="272"/>
      <c r="E490" s="272"/>
      <c r="F490" s="272"/>
      <c r="G490" s="272"/>
      <c r="H490" s="272"/>
      <c r="I490" s="272"/>
      <c r="J490" s="272"/>
      <c r="K490" s="272"/>
      <c r="L490" s="272"/>
      <c r="M490" s="272"/>
      <c r="N490" s="272"/>
      <c r="O490" s="272"/>
      <c r="P490" s="272"/>
    </row>
    <row r="491" spans="1:16" ht="10.5" customHeight="1">
      <c r="A491" s="270" t="e">
        <f>"HTP.P('&lt;"&amp;#REF!&amp;"&gt;' || "&amp;IF(MID(#REF!,1,4)="STUB","NULL","REC."&amp;#REF!)&amp;" || '&lt;/"&amp;#REF!&amp;"&gt;');"</f>
        <v>#REF!</v>
      </c>
      <c r="B491" s="272"/>
      <c r="C491" s="270" t="e">
        <f>"DECODE(C_T."&amp;#REF!&amp;", 0, NULL, C_T."&amp;#REF!&amp;") AS "&amp;#REF!&amp;","</f>
        <v>#REF!</v>
      </c>
      <c r="D491" s="272"/>
      <c r="E491" s="272"/>
      <c r="F491" s="272"/>
      <c r="G491" s="272"/>
      <c r="H491" s="272"/>
      <c r="I491" s="272"/>
      <c r="J491" s="272"/>
      <c r="K491" s="272"/>
      <c r="L491" s="272"/>
      <c r="M491" s="272"/>
      <c r="N491" s="272"/>
      <c r="O491" s="272"/>
      <c r="P491" s="272"/>
    </row>
    <row r="492" spans="1:16" ht="10.5" customHeight="1">
      <c r="A492" s="270" t="e">
        <f>"HTP.P('&lt;"&amp;#REF!&amp;"&gt;' || "&amp;IF(MID(#REF!,1,4)="STUB","NULL","REC."&amp;#REF!)&amp;" || '&lt;/"&amp;#REF!&amp;"&gt;');"</f>
        <v>#REF!</v>
      </c>
      <c r="B492" s="272"/>
      <c r="C492" s="270" t="e">
        <f>"DECODE(C_T."&amp;#REF!&amp;", 0, NULL, C_T."&amp;#REF!&amp;") AS "&amp;#REF!&amp;","</f>
        <v>#REF!</v>
      </c>
      <c r="D492" s="272"/>
      <c r="E492" s="272"/>
      <c r="F492" s="272"/>
      <c r="G492" s="272"/>
      <c r="H492" s="272"/>
      <c r="I492" s="272"/>
      <c r="J492" s="272"/>
      <c r="K492" s="272"/>
      <c r="L492" s="272"/>
      <c r="M492" s="272"/>
      <c r="N492" s="272"/>
      <c r="O492" s="272"/>
      <c r="P492" s="272"/>
    </row>
    <row r="493" spans="1:16" ht="10.5" customHeight="1">
      <c r="A493" s="270" t="e">
        <f>"HTP.P('&lt;"&amp;#REF!&amp;"&gt;' || "&amp;IF(MID(#REF!,1,4)="STUB","NULL","REC."&amp;#REF!)&amp;" || '&lt;/"&amp;#REF!&amp;"&gt;');"</f>
        <v>#REF!</v>
      </c>
      <c r="B493" s="272"/>
      <c r="C493" s="270" t="e">
        <f>"DECODE(C_T."&amp;#REF!&amp;", 0, NULL, C_T."&amp;#REF!&amp;") AS "&amp;#REF!&amp;","</f>
        <v>#REF!</v>
      </c>
      <c r="D493" s="272"/>
      <c r="E493" s="272"/>
      <c r="F493" s="272"/>
      <c r="G493" s="272"/>
      <c r="H493" s="272"/>
      <c r="I493" s="272"/>
      <c r="J493" s="272"/>
      <c r="K493" s="272"/>
      <c r="L493" s="272"/>
      <c r="M493" s="272"/>
      <c r="N493" s="272"/>
      <c r="O493" s="272"/>
      <c r="P493" s="272"/>
    </row>
    <row r="494" spans="1:16" ht="10.5" customHeight="1">
      <c r="A494" s="270" t="e">
        <f>"HTP.P('&lt;"&amp;#REF!&amp;"&gt;' || "&amp;IF(MID(#REF!,1,4)="STUB","NULL","REC."&amp;#REF!)&amp;" || '&lt;/"&amp;#REF!&amp;"&gt;');"</f>
        <v>#REF!</v>
      </c>
      <c r="B494" s="272"/>
      <c r="C494" s="270" t="e">
        <f>"DECODE(C_T."&amp;#REF!&amp;", 0, NULL, C_T."&amp;#REF!&amp;") AS "&amp;#REF!&amp;","</f>
        <v>#REF!</v>
      </c>
      <c r="D494" s="272"/>
      <c r="E494" s="272"/>
      <c r="F494" s="272"/>
      <c r="G494" s="272"/>
      <c r="H494" s="272"/>
      <c r="I494" s="272"/>
      <c r="J494" s="272"/>
      <c r="K494" s="272"/>
      <c r="L494" s="272"/>
      <c r="M494" s="272"/>
      <c r="N494" s="272"/>
      <c r="O494" s="272"/>
      <c r="P494" s="272"/>
    </row>
    <row r="495" spans="1:16" ht="10.5" customHeight="1">
      <c r="A495" s="270" t="e">
        <f>"HTP.P('&lt;"&amp;#REF!&amp;"&gt;' || "&amp;IF(MID(#REF!,1,4)="STUB","NULL","REC."&amp;#REF!)&amp;" || '&lt;/"&amp;#REF!&amp;"&gt;');"</f>
        <v>#REF!</v>
      </c>
      <c r="B495" s="272"/>
      <c r="C495" s="270" t="e">
        <f>"DECODE(C_T."&amp;#REF!&amp;", 0, NULL, C_T."&amp;#REF!&amp;") AS "&amp;#REF!&amp;","</f>
        <v>#REF!</v>
      </c>
      <c r="D495" s="272"/>
      <c r="E495" s="272"/>
      <c r="F495" s="272"/>
      <c r="G495" s="272"/>
      <c r="H495" s="272"/>
      <c r="I495" s="272"/>
      <c r="J495" s="272"/>
      <c r="K495" s="272"/>
      <c r="L495" s="272"/>
      <c r="M495" s="272"/>
      <c r="N495" s="272"/>
      <c r="O495" s="272"/>
      <c r="P495" s="272"/>
    </row>
    <row r="496" spans="1:16" ht="10.5" customHeight="1">
      <c r="A496" s="270" t="e">
        <f>"HTP.P('&lt;"&amp;#REF!&amp;"&gt;' || "&amp;IF(MID(#REF!,1,4)="STUB","NULL","REC."&amp;#REF!)&amp;" || '&lt;/"&amp;#REF!&amp;"&gt;');"</f>
        <v>#REF!</v>
      </c>
      <c r="B496" s="272"/>
      <c r="C496" s="270" t="e">
        <f>"DECODE(C_T."&amp;#REF!&amp;", 0, NULL, C_T."&amp;#REF!&amp;") AS "&amp;#REF!&amp;","</f>
        <v>#REF!</v>
      </c>
      <c r="D496" s="272"/>
      <c r="E496" s="272"/>
      <c r="F496" s="272"/>
      <c r="G496" s="272"/>
      <c r="H496" s="272"/>
      <c r="I496" s="272"/>
      <c r="J496" s="272"/>
      <c r="K496" s="272"/>
      <c r="L496" s="272"/>
      <c r="M496" s="272"/>
      <c r="N496" s="272"/>
      <c r="O496" s="272"/>
      <c r="P496" s="272"/>
    </row>
    <row r="497" spans="1:16" ht="10.5" customHeight="1">
      <c r="A497" s="270" t="e">
        <f>"HTP.P('&lt;"&amp;#REF!&amp;"&gt;' || "&amp;IF(MID(#REF!,1,4)="STUB","NULL","REC."&amp;#REF!)&amp;" || '&lt;/"&amp;#REF!&amp;"&gt;');"</f>
        <v>#REF!</v>
      </c>
      <c r="B497" s="272"/>
      <c r="C497" s="270" t="e">
        <f>"DECODE(C_T."&amp;#REF!&amp;", 0, NULL, C_T."&amp;#REF!&amp;") AS "&amp;#REF!&amp;","</f>
        <v>#REF!</v>
      </c>
      <c r="D497" s="272"/>
      <c r="E497" s="272"/>
      <c r="F497" s="272"/>
      <c r="G497" s="272"/>
      <c r="H497" s="272"/>
      <c r="I497" s="272"/>
      <c r="J497" s="272"/>
      <c r="K497" s="272"/>
      <c r="L497" s="272"/>
      <c r="M497" s="272"/>
      <c r="N497" s="272"/>
      <c r="O497" s="272"/>
      <c r="P497" s="272"/>
    </row>
    <row r="498" spans="1:16" ht="10.5" customHeight="1">
      <c r="A498" s="270" t="e">
        <f>"HTP.P('&lt;"&amp;#REF!&amp;"&gt;' || "&amp;IF(MID(#REF!,1,4)="STUB","NULL","REC."&amp;#REF!)&amp;" || '&lt;/"&amp;#REF!&amp;"&gt;');"</f>
        <v>#REF!</v>
      </c>
      <c r="B498" s="272"/>
      <c r="C498" s="270" t="e">
        <f>"DECODE(C_T."&amp;#REF!&amp;", 0, NULL, C_T."&amp;#REF!&amp;") AS "&amp;#REF!&amp;","</f>
        <v>#REF!</v>
      </c>
      <c r="D498" s="272"/>
      <c r="E498" s="272"/>
      <c r="F498" s="272"/>
      <c r="G498" s="272"/>
      <c r="H498" s="272"/>
      <c r="I498" s="272"/>
      <c r="J498" s="272"/>
      <c r="K498" s="272"/>
      <c r="L498" s="272"/>
      <c r="M498" s="272"/>
      <c r="N498" s="272"/>
      <c r="O498" s="272"/>
      <c r="P498" s="272"/>
    </row>
    <row r="499" spans="1:16" ht="10.5" customHeight="1">
      <c r="A499" s="270" t="e">
        <f>"HTP.P('&lt;"&amp;#REF!&amp;"&gt;' || "&amp;IF(MID(#REF!,1,4)="STUB","NULL","REC."&amp;#REF!)&amp;" || '&lt;/"&amp;#REF!&amp;"&gt;');"</f>
        <v>#REF!</v>
      </c>
      <c r="B499" s="272"/>
      <c r="C499" s="270" t="e">
        <f>"DECODE(C_T."&amp;#REF!&amp;", 0, NULL, C_T."&amp;#REF!&amp;") AS "&amp;#REF!&amp;","</f>
        <v>#REF!</v>
      </c>
      <c r="D499" s="272"/>
      <c r="E499" s="272"/>
      <c r="F499" s="272"/>
      <c r="G499" s="272"/>
      <c r="H499" s="272"/>
      <c r="I499" s="272"/>
      <c r="J499" s="272"/>
      <c r="K499" s="272"/>
      <c r="L499" s="272"/>
      <c r="M499" s="272"/>
      <c r="N499" s="272"/>
      <c r="O499" s="272"/>
      <c r="P499" s="272"/>
    </row>
    <row r="500" spans="1:16" ht="10.5" customHeight="1">
      <c r="A500" s="270" t="e">
        <f>"HTP.P('&lt;"&amp;#REF!&amp;"&gt;' || "&amp;IF(MID(#REF!,1,4)="STUB","NULL","REC."&amp;#REF!)&amp;" || '&lt;/"&amp;#REF!&amp;"&gt;');"</f>
        <v>#REF!</v>
      </c>
      <c r="B500" s="272"/>
      <c r="C500" s="270" t="e">
        <f>"DECODE(C_T."&amp;#REF!&amp;", 0, NULL, C_T."&amp;#REF!&amp;") AS "&amp;#REF!&amp;","</f>
        <v>#REF!</v>
      </c>
      <c r="D500" s="272"/>
      <c r="E500" s="272"/>
      <c r="F500" s="272"/>
      <c r="G500" s="272"/>
      <c r="H500" s="272"/>
      <c r="I500" s="272"/>
      <c r="J500" s="272"/>
      <c r="K500" s="272"/>
      <c r="L500" s="272"/>
      <c r="M500" s="272"/>
      <c r="N500" s="272"/>
      <c r="O500" s="272"/>
      <c r="P500" s="272"/>
    </row>
    <row r="501" spans="1:16" ht="10.5" customHeight="1">
      <c r="A501" s="270" t="e">
        <f>"HTP.P('&lt;"&amp;#REF!&amp;"&gt;' || "&amp;IF(MID(#REF!,1,4)="STUB","NULL","REC."&amp;#REF!)&amp;" || '&lt;/"&amp;#REF!&amp;"&gt;');"</f>
        <v>#REF!</v>
      </c>
      <c r="B501" s="272"/>
      <c r="C501" s="270" t="e">
        <f>"DECODE(C_T."&amp;#REF!&amp;", 0, NULL, C_T."&amp;#REF!&amp;") AS "&amp;#REF!&amp;","</f>
        <v>#REF!</v>
      </c>
      <c r="D501" s="272"/>
      <c r="E501" s="272"/>
      <c r="F501" s="272"/>
      <c r="G501" s="272"/>
      <c r="H501" s="272"/>
      <c r="I501" s="272"/>
      <c r="J501" s="272"/>
      <c r="K501" s="272"/>
      <c r="L501" s="272"/>
      <c r="M501" s="272"/>
      <c r="N501" s="272"/>
      <c r="O501" s="272"/>
      <c r="P501" s="272"/>
    </row>
    <row r="502" spans="1:16" ht="10.5" customHeight="1">
      <c r="A502" s="270" t="e">
        <f>"HTP.P('&lt;"&amp;#REF!&amp;"&gt;' || "&amp;IF(MID(#REF!,1,4)="STUB","NULL","REC."&amp;#REF!)&amp;" || '&lt;/"&amp;#REF!&amp;"&gt;');"</f>
        <v>#REF!</v>
      </c>
      <c r="B502" s="272"/>
      <c r="C502" s="270" t="e">
        <f>"DECODE(C_T."&amp;#REF!&amp;", 0, NULL, C_T."&amp;#REF!&amp;") AS "&amp;#REF!&amp;","</f>
        <v>#REF!</v>
      </c>
      <c r="D502" s="272"/>
      <c r="E502" s="272"/>
      <c r="F502" s="272"/>
      <c r="G502" s="272"/>
      <c r="H502" s="272"/>
      <c r="I502" s="272"/>
      <c r="J502" s="272"/>
      <c r="K502" s="272"/>
      <c r="L502" s="272"/>
      <c r="M502" s="272"/>
      <c r="N502" s="272"/>
      <c r="O502" s="272"/>
      <c r="P502" s="272"/>
    </row>
    <row r="503" spans="1:16" ht="10.5" customHeight="1">
      <c r="A503" s="270" t="e">
        <f>"HTP.P('&lt;"&amp;#REF!&amp;"&gt;' || "&amp;IF(MID(#REF!,1,4)="STUB","NULL","REC."&amp;#REF!)&amp;" || '&lt;/"&amp;#REF!&amp;"&gt;');"</f>
        <v>#REF!</v>
      </c>
      <c r="B503" s="272"/>
      <c r="C503" s="270" t="e">
        <f>"DECODE(C_T."&amp;#REF!&amp;", 0, NULL, C_T."&amp;#REF!&amp;") AS "&amp;#REF!&amp;","</f>
        <v>#REF!</v>
      </c>
      <c r="D503" s="272"/>
      <c r="E503" s="272"/>
      <c r="F503" s="272"/>
      <c r="G503" s="272"/>
      <c r="H503" s="272"/>
      <c r="I503" s="272"/>
      <c r="J503" s="272"/>
      <c r="K503" s="272"/>
      <c r="L503" s="272"/>
      <c r="M503" s="272"/>
      <c r="N503" s="272"/>
      <c r="O503" s="272"/>
      <c r="P503" s="272"/>
    </row>
    <row r="504" spans="1:16" ht="10.5" customHeight="1">
      <c r="A504" s="270" t="e">
        <f>"HTP.P('&lt;"&amp;#REF!&amp;"&gt;' || "&amp;IF(MID(#REF!,1,4)="STUB","NULL","REC."&amp;#REF!)&amp;" || '&lt;/"&amp;#REF!&amp;"&gt;');"</f>
        <v>#REF!</v>
      </c>
      <c r="B504" s="272"/>
      <c r="C504" s="270" t="e">
        <f>"DECODE(C_T."&amp;#REF!&amp;", 0, NULL, C_T."&amp;#REF!&amp;") AS "&amp;#REF!&amp;","</f>
        <v>#REF!</v>
      </c>
      <c r="D504" s="272"/>
      <c r="E504" s="272"/>
      <c r="F504" s="272"/>
      <c r="G504" s="272"/>
      <c r="H504" s="272"/>
      <c r="I504" s="272"/>
      <c r="J504" s="272"/>
      <c r="K504" s="272"/>
      <c r="L504" s="272"/>
      <c r="M504" s="272"/>
      <c r="N504" s="272"/>
      <c r="O504" s="272"/>
      <c r="P504" s="272"/>
    </row>
    <row r="505" spans="1:16" ht="10.5" customHeight="1">
      <c r="A505" s="270" t="e">
        <f>"HTP.P('&lt;"&amp;#REF!&amp;"&gt;' || "&amp;IF(MID(#REF!,1,4)="STUB","NULL","REC."&amp;#REF!)&amp;" || '&lt;/"&amp;#REF!&amp;"&gt;');"</f>
        <v>#REF!</v>
      </c>
      <c r="B505" s="272"/>
      <c r="C505" s="270" t="e">
        <f>"DECODE(C_T."&amp;#REF!&amp;", 0, NULL, C_T."&amp;#REF!&amp;") AS "&amp;#REF!&amp;","</f>
        <v>#REF!</v>
      </c>
      <c r="D505" s="272"/>
      <c r="E505" s="272"/>
      <c r="F505" s="272"/>
      <c r="G505" s="272"/>
      <c r="H505" s="272"/>
      <c r="I505" s="272"/>
      <c r="J505" s="272"/>
      <c r="K505" s="272"/>
      <c r="L505" s="272"/>
      <c r="M505" s="272"/>
      <c r="N505" s="272"/>
      <c r="O505" s="272"/>
      <c r="P505" s="272"/>
    </row>
    <row r="506" spans="1:16" ht="10.5" customHeight="1">
      <c r="A506" s="270" t="e">
        <f>"HTP.P('&lt;"&amp;#REF!&amp;"&gt;' || "&amp;IF(MID(#REF!,1,4)="STUB","NULL","REC."&amp;#REF!)&amp;" || '&lt;/"&amp;#REF!&amp;"&gt;');"</f>
        <v>#REF!</v>
      </c>
      <c r="B506" s="272"/>
      <c r="C506" s="270" t="e">
        <f>"DECODE(C_T."&amp;#REF!&amp;", 0, NULL, C_T."&amp;#REF!&amp;") AS "&amp;#REF!&amp;","</f>
        <v>#REF!</v>
      </c>
      <c r="D506" s="272"/>
      <c r="E506" s="272"/>
      <c r="F506" s="272"/>
      <c r="G506" s="272"/>
      <c r="H506" s="272"/>
      <c r="I506" s="272"/>
      <c r="J506" s="272"/>
      <c r="K506" s="272"/>
      <c r="L506" s="272"/>
      <c r="M506" s="272"/>
      <c r="N506" s="272"/>
      <c r="O506" s="272"/>
      <c r="P506" s="272"/>
    </row>
    <row r="507" spans="1:16" ht="10.5" customHeight="1">
      <c r="A507" s="270" t="e">
        <f>"HTP.P('&lt;"&amp;#REF!&amp;"&gt;' || "&amp;IF(MID(#REF!,1,4)="STUB","NULL","REC."&amp;#REF!)&amp;" || '&lt;/"&amp;#REF!&amp;"&gt;');"</f>
        <v>#REF!</v>
      </c>
      <c r="B507" s="272"/>
      <c r="C507" s="270" t="e">
        <f>"DECODE(C_T."&amp;#REF!&amp;", 0, NULL, C_T."&amp;#REF!&amp;") AS "&amp;#REF!&amp;","</f>
        <v>#REF!</v>
      </c>
      <c r="D507" s="272"/>
      <c r="E507" s="272"/>
      <c r="F507" s="272"/>
      <c r="G507" s="272"/>
      <c r="H507" s="272"/>
      <c r="I507" s="272"/>
      <c r="J507" s="272"/>
      <c r="K507" s="272"/>
      <c r="L507" s="272"/>
      <c r="M507" s="272"/>
      <c r="N507" s="272"/>
      <c r="O507" s="272"/>
      <c r="P507" s="272"/>
    </row>
    <row r="508" spans="1:16" ht="10.5" customHeight="1">
      <c r="A508" s="270" t="e">
        <f>"HTP.P('&lt;"&amp;#REF!&amp;"&gt;' || "&amp;IF(MID(#REF!,1,4)="STUB","NULL","REC."&amp;#REF!)&amp;" || '&lt;/"&amp;#REF!&amp;"&gt;');"</f>
        <v>#REF!</v>
      </c>
      <c r="B508" s="272"/>
      <c r="C508" s="270" t="e">
        <f>"DECODE(C_T."&amp;#REF!&amp;", 0, NULL, C_T."&amp;#REF!&amp;") AS "&amp;#REF!&amp;","</f>
        <v>#REF!</v>
      </c>
      <c r="D508" s="272"/>
      <c r="E508" s="272"/>
      <c r="F508" s="272"/>
      <c r="G508" s="272"/>
      <c r="H508" s="272"/>
      <c r="I508" s="272"/>
      <c r="J508" s="272"/>
      <c r="K508" s="272"/>
      <c r="L508" s="272"/>
      <c r="M508" s="272"/>
      <c r="N508" s="272"/>
      <c r="O508" s="272"/>
      <c r="P508" s="272"/>
    </row>
    <row r="509" spans="1:16" ht="10.5" customHeight="1">
      <c r="A509" s="270" t="e">
        <f>"HTP.P('&lt;"&amp;#REF!&amp;"&gt;' || "&amp;IF(MID(#REF!,1,4)="STUB","NULL","REC."&amp;#REF!)&amp;" || '&lt;/"&amp;#REF!&amp;"&gt;');"</f>
        <v>#REF!</v>
      </c>
      <c r="B509" s="272"/>
      <c r="C509" s="270" t="e">
        <f>"DECODE(C_T."&amp;#REF!&amp;", 0, NULL, C_T."&amp;#REF!&amp;") AS "&amp;#REF!&amp;","</f>
        <v>#REF!</v>
      </c>
      <c r="D509" s="272"/>
      <c r="E509" s="272"/>
      <c r="F509" s="272"/>
      <c r="G509" s="272"/>
      <c r="H509" s="272"/>
      <c r="I509" s="272"/>
      <c r="J509" s="272"/>
      <c r="K509" s="272"/>
      <c r="L509" s="272"/>
      <c r="M509" s="272"/>
      <c r="N509" s="272"/>
      <c r="O509" s="272"/>
      <c r="P509" s="272"/>
    </row>
    <row r="510" spans="1:16" ht="10.5" customHeight="1">
      <c r="A510" s="270" t="e">
        <f>"HTP.P('&lt;"&amp;#REF!&amp;"&gt;' || "&amp;IF(MID(#REF!,1,4)="STUB","NULL","REC."&amp;#REF!)&amp;" || '&lt;/"&amp;#REF!&amp;"&gt;');"</f>
        <v>#REF!</v>
      </c>
      <c r="B510" s="272"/>
      <c r="C510" s="270" t="e">
        <f>"DECODE(C_T."&amp;#REF!&amp;", 0, NULL, C_T."&amp;#REF!&amp;") AS "&amp;#REF!&amp;","</f>
        <v>#REF!</v>
      </c>
      <c r="D510" s="272"/>
      <c r="E510" s="272"/>
      <c r="F510" s="272"/>
      <c r="G510" s="272"/>
      <c r="H510" s="272"/>
      <c r="I510" s="272"/>
      <c r="J510" s="272"/>
      <c r="K510" s="272"/>
      <c r="L510" s="272"/>
      <c r="M510" s="272"/>
      <c r="N510" s="272"/>
      <c r="O510" s="272"/>
      <c r="P510" s="272"/>
    </row>
    <row r="511" spans="1:16" ht="10.5" customHeight="1">
      <c r="A511" s="270" t="e">
        <f>"HTP.P('&lt;"&amp;#REF!&amp;"&gt;' || "&amp;IF(MID(#REF!,1,4)="STUB","NULL","REC."&amp;#REF!)&amp;" || '&lt;/"&amp;#REF!&amp;"&gt;');"</f>
        <v>#REF!</v>
      </c>
      <c r="B511" s="272"/>
      <c r="C511" s="270" t="e">
        <f>"DECODE(C_T."&amp;#REF!&amp;", 0, NULL, C_T."&amp;#REF!&amp;") AS "&amp;#REF!&amp;","</f>
        <v>#REF!</v>
      </c>
      <c r="D511" s="272"/>
      <c r="E511" s="272"/>
      <c r="F511" s="272"/>
      <c r="G511" s="272"/>
      <c r="H511" s="272"/>
      <c r="I511" s="272"/>
      <c r="J511" s="272"/>
      <c r="K511" s="272"/>
      <c r="L511" s="272"/>
      <c r="M511" s="272"/>
      <c r="N511" s="272"/>
      <c r="O511" s="272"/>
      <c r="P511" s="272"/>
    </row>
    <row r="512" spans="1:16" ht="10.5" customHeight="1">
      <c r="A512" s="270" t="e">
        <f>"HTP.P('&lt;"&amp;#REF!&amp;"&gt;' || "&amp;IF(MID(#REF!,1,4)="STUB","NULL","REC."&amp;#REF!)&amp;" || '&lt;/"&amp;#REF!&amp;"&gt;');"</f>
        <v>#REF!</v>
      </c>
      <c r="B512" s="272"/>
      <c r="C512" s="270" t="e">
        <f>"DECODE(C_T."&amp;#REF!&amp;", 0, NULL, C_T."&amp;#REF!&amp;") AS "&amp;#REF!&amp;","</f>
        <v>#REF!</v>
      </c>
      <c r="D512" s="272"/>
      <c r="E512" s="272"/>
      <c r="F512" s="272"/>
      <c r="G512" s="272"/>
      <c r="H512" s="272"/>
      <c r="I512" s="272"/>
      <c r="J512" s="272"/>
      <c r="K512" s="272"/>
      <c r="L512" s="272"/>
      <c r="M512" s="272"/>
      <c r="N512" s="272"/>
      <c r="O512" s="272"/>
      <c r="P512" s="272"/>
    </row>
    <row r="513" spans="1:16" ht="10.5" customHeight="1">
      <c r="A513" s="270" t="e">
        <f>"HTP.P('&lt;"&amp;#REF!&amp;"&gt;' || "&amp;IF(MID(#REF!,1,4)="STUB","NULL","REC."&amp;#REF!)&amp;" || '&lt;/"&amp;#REF!&amp;"&gt;');"</f>
        <v>#REF!</v>
      </c>
      <c r="B513" s="272"/>
      <c r="C513" s="270" t="e">
        <f>"DECODE(C_T."&amp;#REF!&amp;", 0, NULL, C_T."&amp;#REF!&amp;") AS "&amp;#REF!&amp;","</f>
        <v>#REF!</v>
      </c>
      <c r="D513" s="272"/>
      <c r="E513" s="272"/>
      <c r="F513" s="272"/>
      <c r="G513" s="272"/>
      <c r="H513" s="272"/>
      <c r="I513" s="272"/>
      <c r="J513" s="272"/>
      <c r="K513" s="272"/>
      <c r="L513" s="272"/>
      <c r="M513" s="272"/>
      <c r="N513" s="272"/>
      <c r="O513" s="272"/>
      <c r="P513" s="272"/>
    </row>
    <row r="514" spans="1:16" ht="10.5" customHeight="1">
      <c r="A514" s="270" t="e">
        <f>"HTP.P('&lt;"&amp;#REF!&amp;"&gt;' || "&amp;IF(MID(#REF!,1,4)="STUB","NULL","REC."&amp;#REF!)&amp;" || '&lt;/"&amp;#REF!&amp;"&gt;');"</f>
        <v>#REF!</v>
      </c>
      <c r="B514" s="272"/>
      <c r="C514" s="270" t="e">
        <f>"DECODE(C_T."&amp;#REF!&amp;", 0, NULL, C_T."&amp;#REF!&amp;") AS "&amp;#REF!&amp;","</f>
        <v>#REF!</v>
      </c>
      <c r="D514" s="272"/>
      <c r="E514" s="272"/>
      <c r="F514" s="272"/>
      <c r="G514" s="272"/>
      <c r="H514" s="272"/>
      <c r="I514" s="272"/>
      <c r="J514" s="272"/>
      <c r="K514" s="272"/>
      <c r="L514" s="272"/>
      <c r="M514" s="272"/>
      <c r="N514" s="272"/>
      <c r="O514" s="272"/>
      <c r="P514" s="272"/>
    </row>
    <row r="515" spans="1:16" ht="10.5" customHeight="1">
      <c r="A515" s="270" t="e">
        <f>"HTP.P('&lt;"&amp;#REF!&amp;"&gt;' || "&amp;IF(MID(#REF!,1,4)="STUB","NULL","REC."&amp;#REF!)&amp;" || '&lt;/"&amp;#REF!&amp;"&gt;');"</f>
        <v>#REF!</v>
      </c>
      <c r="B515" s="272"/>
      <c r="C515" s="270" t="e">
        <f>"DECODE(C_T."&amp;#REF!&amp;", 0, NULL, C_T."&amp;#REF!&amp;") AS "&amp;#REF!&amp;","</f>
        <v>#REF!</v>
      </c>
      <c r="D515" s="272"/>
      <c r="E515" s="272"/>
      <c r="F515" s="272"/>
      <c r="G515" s="272"/>
      <c r="H515" s="272"/>
      <c r="I515" s="272"/>
      <c r="J515" s="272"/>
      <c r="K515" s="272"/>
      <c r="L515" s="272"/>
      <c r="M515" s="272"/>
      <c r="N515" s="272"/>
      <c r="O515" s="272"/>
      <c r="P515" s="272"/>
    </row>
    <row r="516" spans="1:16" ht="10.5" customHeight="1">
      <c r="A516" s="270" t="e">
        <f>"HTP.P('&lt;"&amp;#REF!&amp;"&gt;' || "&amp;IF(MID(#REF!,1,4)="STUB","NULL","REC."&amp;#REF!)&amp;" || '&lt;/"&amp;#REF!&amp;"&gt;');"</f>
        <v>#REF!</v>
      </c>
      <c r="B516" s="272"/>
      <c r="C516" s="270" t="e">
        <f>"DECODE(C_T."&amp;#REF!&amp;", 0, NULL, C_T."&amp;#REF!&amp;") AS "&amp;#REF!&amp;","</f>
        <v>#REF!</v>
      </c>
      <c r="D516" s="272"/>
      <c r="E516" s="272"/>
      <c r="F516" s="272"/>
      <c r="G516" s="272"/>
      <c r="H516" s="272"/>
      <c r="I516" s="272"/>
      <c r="J516" s="272"/>
      <c r="K516" s="272"/>
      <c r="L516" s="272"/>
      <c r="M516" s="272"/>
      <c r="N516" s="272"/>
      <c r="O516" s="272"/>
      <c r="P516" s="272"/>
    </row>
    <row r="517" spans="1:16" ht="10.5" customHeight="1">
      <c r="A517" s="270" t="e">
        <f>"HTP.P('&lt;"&amp;#REF!&amp;"&gt;' || "&amp;IF(MID(#REF!,1,4)="STUB","NULL","REC."&amp;#REF!)&amp;" || '&lt;/"&amp;#REF!&amp;"&gt;');"</f>
        <v>#REF!</v>
      </c>
      <c r="B517" s="272"/>
      <c r="C517" s="270" t="e">
        <f>"DECODE(C_T."&amp;#REF!&amp;", 0, NULL, C_T."&amp;#REF!&amp;") AS "&amp;#REF!&amp;","</f>
        <v>#REF!</v>
      </c>
      <c r="D517" s="272"/>
      <c r="E517" s="272"/>
      <c r="F517" s="272"/>
      <c r="G517" s="272"/>
      <c r="H517" s="272"/>
      <c r="I517" s="272"/>
      <c r="J517" s="272"/>
      <c r="K517" s="272"/>
      <c r="L517" s="272"/>
      <c r="M517" s="272"/>
      <c r="N517" s="272"/>
      <c r="O517" s="272"/>
      <c r="P517" s="272"/>
    </row>
    <row r="518" spans="1:16" ht="10.5" customHeight="1">
      <c r="A518" s="270" t="e">
        <f>"HTP.P('&lt;"&amp;#REF!&amp;"&gt;' || "&amp;IF(MID(#REF!,1,4)="STUB","NULL","REC."&amp;#REF!)&amp;" || '&lt;/"&amp;#REF!&amp;"&gt;');"</f>
        <v>#REF!</v>
      </c>
      <c r="B518" s="272"/>
      <c r="C518" s="270" t="e">
        <f>"DECODE(C_T."&amp;#REF!&amp;", 0, NULL, C_T."&amp;#REF!&amp;") AS "&amp;#REF!&amp;","</f>
        <v>#REF!</v>
      </c>
      <c r="D518" s="272"/>
      <c r="E518" s="272"/>
      <c r="F518" s="272"/>
      <c r="G518" s="272"/>
      <c r="H518" s="272"/>
      <c r="I518" s="272"/>
      <c r="J518" s="272"/>
      <c r="K518" s="272"/>
      <c r="L518" s="272"/>
      <c r="M518" s="272"/>
      <c r="N518" s="272"/>
      <c r="O518" s="272"/>
      <c r="P518" s="272"/>
    </row>
    <row r="519" spans="1:16" ht="10.5" customHeight="1">
      <c r="A519" s="270" t="e">
        <f>"HTP.P('&lt;"&amp;#REF!&amp;"&gt;' || "&amp;IF(MID(#REF!,1,4)="STUB","NULL","REC."&amp;#REF!)&amp;" || '&lt;/"&amp;#REF!&amp;"&gt;');"</f>
        <v>#REF!</v>
      </c>
      <c r="B519" s="272"/>
      <c r="C519" s="270" t="e">
        <f>"DECODE(C_T."&amp;#REF!&amp;", 0, NULL, C_T."&amp;#REF!&amp;") AS "&amp;#REF!&amp;","</f>
        <v>#REF!</v>
      </c>
      <c r="D519" s="272"/>
      <c r="E519" s="272"/>
      <c r="F519" s="272"/>
      <c r="G519" s="272"/>
      <c r="H519" s="272"/>
      <c r="I519" s="272"/>
      <c r="J519" s="272"/>
      <c r="K519" s="272"/>
      <c r="L519" s="272"/>
      <c r="M519" s="272"/>
      <c r="N519" s="272"/>
      <c r="O519" s="272"/>
      <c r="P519" s="272"/>
    </row>
    <row r="520" spans="1:16" ht="10.5" customHeight="1">
      <c r="A520" s="270" t="e">
        <f>"HTP.P('&lt;"&amp;#REF!&amp;"&gt;' || "&amp;IF(MID(#REF!,1,4)="STUB","NULL","REC."&amp;#REF!)&amp;" || '&lt;/"&amp;#REF!&amp;"&gt;');"</f>
        <v>#REF!</v>
      </c>
      <c r="B520" s="272"/>
      <c r="C520" s="270" t="e">
        <f>"DECODE(C_T."&amp;#REF!&amp;", 0, NULL, C_T."&amp;#REF!&amp;") AS "&amp;#REF!&amp;","</f>
        <v>#REF!</v>
      </c>
      <c r="D520" s="272"/>
      <c r="E520" s="272"/>
      <c r="F520" s="272"/>
      <c r="G520" s="272"/>
      <c r="H520" s="272"/>
      <c r="I520" s="272"/>
      <c r="J520" s="272"/>
      <c r="K520" s="272"/>
      <c r="L520" s="272"/>
      <c r="M520" s="272"/>
      <c r="N520" s="272"/>
      <c r="O520" s="272"/>
      <c r="P520" s="272"/>
    </row>
    <row r="521" spans="1:16" ht="10.5" customHeight="1">
      <c r="A521" s="270" t="e">
        <f>"HTP.P('&lt;"&amp;#REF!&amp;"&gt;' || "&amp;IF(MID(#REF!,1,4)="STUB","NULL","REC."&amp;#REF!)&amp;" || '&lt;/"&amp;#REF!&amp;"&gt;');"</f>
        <v>#REF!</v>
      </c>
      <c r="B521" s="272"/>
      <c r="C521" s="270" t="e">
        <f>"DECODE(C_T."&amp;#REF!&amp;", 0, NULL, C_T."&amp;#REF!&amp;") AS "&amp;#REF!&amp;","</f>
        <v>#REF!</v>
      </c>
      <c r="D521" s="272"/>
      <c r="E521" s="272"/>
      <c r="F521" s="272"/>
      <c r="G521" s="272"/>
      <c r="H521" s="272"/>
      <c r="I521" s="272"/>
      <c r="J521" s="272"/>
      <c r="K521" s="272"/>
      <c r="L521" s="272"/>
      <c r="M521" s="272"/>
      <c r="N521" s="272"/>
      <c r="O521" s="272"/>
      <c r="P521" s="272"/>
    </row>
    <row r="522" spans="1:16" ht="10.5" customHeight="1">
      <c r="A522" s="270" t="e">
        <f>"HTP.P('&lt;"&amp;#REF!&amp;"&gt;' || "&amp;IF(MID(#REF!,1,4)="STUB","NULL","REC."&amp;#REF!)&amp;" || '&lt;/"&amp;#REF!&amp;"&gt;');"</f>
        <v>#REF!</v>
      </c>
      <c r="B522" s="272"/>
      <c r="C522" s="270" t="e">
        <f>"DECODE(C_T."&amp;#REF!&amp;", 0, NULL, C_T."&amp;#REF!&amp;") AS "&amp;#REF!&amp;","</f>
        <v>#REF!</v>
      </c>
      <c r="D522" s="272"/>
      <c r="E522" s="272"/>
      <c r="F522" s="272"/>
      <c r="G522" s="272"/>
      <c r="H522" s="272"/>
      <c r="I522" s="272"/>
      <c r="J522" s="272"/>
      <c r="K522" s="272"/>
      <c r="L522" s="272"/>
      <c r="M522" s="272"/>
      <c r="N522" s="272"/>
      <c r="O522" s="272"/>
      <c r="P522" s="272"/>
    </row>
    <row r="523" spans="1:16" ht="10.5" customHeight="1">
      <c r="A523" s="270" t="e">
        <f>"HTP.P('&lt;"&amp;#REF!&amp;"&gt;' || "&amp;IF(MID(#REF!,1,4)="STUB","NULL","REC."&amp;#REF!)&amp;" || '&lt;/"&amp;#REF!&amp;"&gt;');"</f>
        <v>#REF!</v>
      </c>
      <c r="B523" s="272"/>
      <c r="C523" s="270" t="e">
        <f>"DECODE(C_T."&amp;#REF!&amp;", 0, NULL, C_T."&amp;#REF!&amp;") AS "&amp;#REF!&amp;","</f>
        <v>#REF!</v>
      </c>
      <c r="D523" s="272"/>
      <c r="E523" s="272"/>
      <c r="F523" s="272"/>
      <c r="G523" s="272"/>
      <c r="H523" s="272"/>
      <c r="I523" s="272"/>
      <c r="J523" s="272"/>
      <c r="K523" s="272"/>
      <c r="L523" s="272"/>
      <c r="M523" s="272"/>
      <c r="N523" s="272"/>
      <c r="O523" s="272"/>
      <c r="P523" s="272"/>
    </row>
    <row r="524" spans="1:16" ht="10.5" customHeight="1">
      <c r="A524" s="270" t="e">
        <f>"HTP.P('&lt;"&amp;#REF!&amp;"&gt;' || "&amp;IF(MID(#REF!,1,4)="STUB","NULL","REC."&amp;#REF!)&amp;" || '&lt;/"&amp;#REF!&amp;"&gt;');"</f>
        <v>#REF!</v>
      </c>
      <c r="B524" s="272"/>
      <c r="C524" s="270" t="e">
        <f>"DECODE(C_T."&amp;#REF!&amp;", 0, NULL, C_T."&amp;#REF!&amp;") AS "&amp;#REF!&amp;","</f>
        <v>#REF!</v>
      </c>
      <c r="D524" s="272"/>
      <c r="E524" s="272"/>
      <c r="F524" s="272"/>
      <c r="G524" s="272"/>
      <c r="H524" s="272"/>
      <c r="I524" s="272"/>
      <c r="J524" s="272"/>
      <c r="K524" s="272"/>
      <c r="L524" s="272"/>
      <c r="M524" s="272"/>
      <c r="N524" s="272"/>
      <c r="O524" s="272"/>
      <c r="P524" s="272"/>
    </row>
    <row r="525" spans="1:16" ht="10.5" customHeight="1">
      <c r="A525" s="270" t="e">
        <f>"HTP.P('&lt;"&amp;#REF!&amp;"&gt;' || "&amp;IF(MID(#REF!,1,4)="STUB","NULL","REC."&amp;#REF!)&amp;" || '&lt;/"&amp;#REF!&amp;"&gt;');"</f>
        <v>#REF!</v>
      </c>
      <c r="B525" s="272"/>
      <c r="C525" s="270" t="e">
        <f>"DECODE(C_T."&amp;#REF!&amp;", 0, NULL, C_T."&amp;#REF!&amp;") AS "&amp;#REF!&amp;","</f>
        <v>#REF!</v>
      </c>
      <c r="D525" s="272"/>
      <c r="E525" s="272"/>
      <c r="F525" s="272"/>
      <c r="G525" s="272"/>
      <c r="H525" s="272"/>
      <c r="I525" s="272"/>
      <c r="J525" s="272"/>
      <c r="K525" s="272"/>
      <c r="L525" s="272"/>
      <c r="M525" s="272"/>
      <c r="N525" s="272"/>
      <c r="O525" s="272"/>
      <c r="P525" s="272"/>
    </row>
    <row r="526" spans="1:16" ht="10.5" customHeight="1">
      <c r="A526" s="270" t="e">
        <f>"HTP.P('&lt;"&amp;#REF!&amp;"&gt;' || "&amp;IF(MID(#REF!,1,4)="STUB","NULL","REC."&amp;#REF!)&amp;" || '&lt;/"&amp;#REF!&amp;"&gt;');"</f>
        <v>#REF!</v>
      </c>
      <c r="B526" s="272"/>
      <c r="C526" s="270" t="e">
        <f>"DECODE(C_T."&amp;#REF!&amp;", 0, NULL, C_T."&amp;#REF!&amp;") AS "&amp;#REF!&amp;","</f>
        <v>#REF!</v>
      </c>
      <c r="D526" s="272"/>
      <c r="E526" s="272"/>
      <c r="F526" s="272"/>
      <c r="G526" s="272"/>
      <c r="H526" s="272"/>
      <c r="I526" s="272"/>
      <c r="J526" s="272"/>
      <c r="K526" s="272"/>
      <c r="L526" s="272"/>
      <c r="M526" s="272"/>
      <c r="N526" s="272"/>
      <c r="O526" s="272"/>
      <c r="P526" s="272"/>
    </row>
    <row r="527" spans="1:16" ht="10.5" customHeight="1">
      <c r="A527" s="270" t="e">
        <f>"HTP.P('&lt;"&amp;#REF!&amp;"&gt;' || "&amp;IF(MID(#REF!,1,4)="STUB","NULL","REC."&amp;#REF!)&amp;" || '&lt;/"&amp;#REF!&amp;"&gt;');"</f>
        <v>#REF!</v>
      </c>
      <c r="B527" s="272"/>
      <c r="C527" s="270" t="e">
        <f>"DECODE(C_T."&amp;#REF!&amp;", 0, NULL, C_T."&amp;#REF!&amp;") AS "&amp;#REF!&amp;","</f>
        <v>#REF!</v>
      </c>
      <c r="D527" s="272"/>
      <c r="E527" s="272"/>
      <c r="F527" s="272"/>
      <c r="G527" s="272"/>
      <c r="H527" s="272"/>
      <c r="I527" s="272"/>
      <c r="J527" s="272"/>
      <c r="K527" s="272"/>
      <c r="L527" s="272"/>
      <c r="M527" s="272"/>
      <c r="N527" s="272"/>
      <c r="O527" s="272"/>
      <c r="P527" s="272"/>
    </row>
    <row r="528" spans="1:16" ht="10.5" customHeight="1">
      <c r="A528" s="270" t="e">
        <f>"HTP.P('&lt;"&amp;#REF!&amp;"&gt;' || "&amp;IF(MID(#REF!,1,4)="STUB","NULL","REC."&amp;#REF!)&amp;" || '&lt;/"&amp;#REF!&amp;"&gt;');"</f>
        <v>#REF!</v>
      </c>
      <c r="B528" s="272"/>
      <c r="C528" s="270" t="e">
        <f>"DECODE(C_T."&amp;#REF!&amp;", 0, NULL, C_T."&amp;#REF!&amp;") AS "&amp;#REF!&amp;","</f>
        <v>#REF!</v>
      </c>
      <c r="D528" s="272"/>
      <c r="E528" s="272"/>
      <c r="F528" s="272"/>
      <c r="G528" s="272"/>
      <c r="H528" s="272"/>
      <c r="I528" s="272"/>
      <c r="J528" s="272"/>
      <c r="K528" s="272"/>
      <c r="L528" s="272"/>
      <c r="M528" s="272"/>
      <c r="N528" s="272"/>
      <c r="O528" s="272"/>
      <c r="P528" s="272"/>
    </row>
    <row r="529" spans="1:16" ht="10.5" customHeight="1">
      <c r="A529" s="270" t="e">
        <f>"HTP.P('&lt;"&amp;#REF!&amp;"&gt;' || "&amp;IF(MID(#REF!,1,4)="STUB","NULL","REC."&amp;#REF!)&amp;" || '&lt;/"&amp;#REF!&amp;"&gt;');"</f>
        <v>#REF!</v>
      </c>
      <c r="B529" s="272"/>
      <c r="C529" s="270" t="e">
        <f>"DECODE(C_T."&amp;#REF!&amp;", 0, NULL, C_T."&amp;#REF!&amp;") AS "&amp;#REF!&amp;","</f>
        <v>#REF!</v>
      </c>
      <c r="D529" s="272"/>
      <c r="E529" s="272"/>
      <c r="F529" s="272"/>
      <c r="G529" s="272"/>
      <c r="H529" s="272"/>
      <c r="I529" s="272"/>
      <c r="J529" s="272"/>
      <c r="K529" s="272"/>
      <c r="L529" s="272"/>
      <c r="M529" s="272"/>
      <c r="N529" s="272"/>
      <c r="O529" s="272"/>
      <c r="P529" s="272"/>
    </row>
    <row r="530" spans="1:16" ht="10.5" customHeight="1">
      <c r="A530" s="270" t="e">
        <f>"HTP.P('&lt;"&amp;#REF!&amp;"&gt;' || "&amp;IF(MID(#REF!,1,4)="STUB","NULL","REC."&amp;#REF!)&amp;" || '&lt;/"&amp;#REF!&amp;"&gt;');"</f>
        <v>#REF!</v>
      </c>
      <c r="B530" s="272"/>
      <c r="C530" s="270" t="e">
        <f>"DECODE(C_T."&amp;#REF!&amp;", 0, NULL, C_T."&amp;#REF!&amp;") AS "&amp;#REF!&amp;","</f>
        <v>#REF!</v>
      </c>
      <c r="D530" s="272"/>
      <c r="E530" s="272"/>
      <c r="F530" s="272"/>
      <c r="G530" s="272"/>
      <c r="H530" s="272"/>
      <c r="I530" s="272"/>
      <c r="J530" s="272"/>
      <c r="K530" s="272"/>
      <c r="L530" s="272"/>
      <c r="M530" s="272"/>
      <c r="N530" s="272"/>
      <c r="O530" s="272"/>
      <c r="P530" s="272"/>
    </row>
    <row r="531" spans="1:16" ht="10.5" customHeight="1">
      <c r="A531" s="270" t="e">
        <f>"HTP.P('&lt;"&amp;#REF!&amp;"&gt;' || "&amp;IF(MID(#REF!,1,4)="STUB","NULL","REC."&amp;#REF!)&amp;" || '&lt;/"&amp;#REF!&amp;"&gt;');"</f>
        <v>#REF!</v>
      </c>
      <c r="B531" s="272"/>
      <c r="C531" s="270" t="e">
        <f>"DECODE(C_T."&amp;#REF!&amp;", 0, NULL, C_T."&amp;#REF!&amp;") AS "&amp;#REF!&amp;","</f>
        <v>#REF!</v>
      </c>
      <c r="D531" s="272"/>
      <c r="E531" s="272"/>
      <c r="F531" s="272"/>
      <c r="G531" s="272"/>
      <c r="H531" s="272"/>
      <c r="I531" s="272"/>
      <c r="J531" s="272"/>
      <c r="K531" s="272"/>
      <c r="L531" s="272"/>
      <c r="M531" s="272"/>
      <c r="N531" s="272"/>
      <c r="O531" s="272"/>
      <c r="P531" s="272"/>
    </row>
    <row r="532" spans="1:16" ht="10.5" customHeight="1">
      <c r="A532" s="270" t="e">
        <f>"HTP.P('&lt;"&amp;#REF!&amp;"&gt;' || "&amp;IF(MID(#REF!,1,4)="STUB","NULL","REC."&amp;#REF!)&amp;" || '&lt;/"&amp;#REF!&amp;"&gt;');"</f>
        <v>#REF!</v>
      </c>
      <c r="B532" s="272"/>
      <c r="C532" s="270" t="e">
        <f>"DECODE(C_T."&amp;#REF!&amp;", 0, NULL, C_T."&amp;#REF!&amp;") AS "&amp;#REF!&amp;","</f>
        <v>#REF!</v>
      </c>
      <c r="D532" s="272"/>
      <c r="E532" s="272"/>
      <c r="F532" s="272"/>
      <c r="G532" s="272"/>
      <c r="H532" s="272"/>
      <c r="I532" s="272"/>
      <c r="J532" s="272"/>
      <c r="K532" s="272"/>
      <c r="L532" s="272"/>
      <c r="M532" s="272"/>
      <c r="N532" s="272"/>
      <c r="O532" s="272"/>
      <c r="P532" s="272"/>
    </row>
    <row r="533" spans="1:16" ht="10.5" customHeight="1">
      <c r="A533" s="270" t="e">
        <f>"HTP.P('&lt;"&amp;#REF!&amp;"&gt;' || "&amp;IF(MID(#REF!,1,4)="STUB","NULL","REC."&amp;#REF!)&amp;" || '&lt;/"&amp;#REF!&amp;"&gt;');"</f>
        <v>#REF!</v>
      </c>
      <c r="B533" s="272"/>
      <c r="C533" s="270" t="e">
        <f>"DECODE(C_T."&amp;#REF!&amp;", 0, NULL, C_T."&amp;#REF!&amp;") AS "&amp;#REF!&amp;","</f>
        <v>#REF!</v>
      </c>
      <c r="D533" s="272"/>
      <c r="E533" s="272"/>
      <c r="F533" s="272"/>
      <c r="G533" s="272"/>
      <c r="H533" s="272"/>
      <c r="I533" s="272"/>
      <c r="J533" s="272"/>
      <c r="K533" s="272"/>
      <c r="L533" s="272"/>
      <c r="M533" s="272"/>
      <c r="N533" s="272"/>
      <c r="O533" s="272"/>
      <c r="P533" s="272"/>
    </row>
    <row r="534" spans="1:16" ht="10.5" customHeight="1">
      <c r="A534" s="270" t="e">
        <f>"HTP.P('&lt;"&amp;#REF!&amp;"&gt;' || "&amp;IF(MID(#REF!,1,4)="STUB","NULL","REC."&amp;#REF!)&amp;" || '&lt;/"&amp;#REF!&amp;"&gt;');"</f>
        <v>#REF!</v>
      </c>
      <c r="B534" s="272"/>
      <c r="C534" s="270" t="e">
        <f>"DECODE(C_T."&amp;#REF!&amp;", 0, NULL, C_T."&amp;#REF!&amp;") AS "&amp;#REF!&amp;","</f>
        <v>#REF!</v>
      </c>
      <c r="D534" s="272"/>
      <c r="E534" s="272"/>
      <c r="F534" s="272"/>
      <c r="G534" s="272"/>
      <c r="H534" s="272"/>
      <c r="I534" s="272"/>
      <c r="J534" s="272"/>
      <c r="K534" s="272"/>
      <c r="L534" s="272"/>
      <c r="M534" s="272"/>
      <c r="N534" s="272"/>
      <c r="O534" s="272"/>
      <c r="P534" s="272"/>
    </row>
    <row r="535" spans="1:16" ht="10.5" customHeight="1">
      <c r="A535" s="270" t="e">
        <f>"HTP.P('&lt;"&amp;#REF!&amp;"&gt;' || "&amp;IF(MID(#REF!,1,4)="STUB","NULL","REC."&amp;#REF!)&amp;" || '&lt;/"&amp;#REF!&amp;"&gt;');"</f>
        <v>#REF!</v>
      </c>
      <c r="B535" s="272"/>
      <c r="C535" s="270" t="e">
        <f>"DECODE(C_T."&amp;#REF!&amp;", 0, NULL, C_T."&amp;#REF!&amp;") AS "&amp;#REF!&amp;","</f>
        <v>#REF!</v>
      </c>
      <c r="D535" s="272"/>
      <c r="E535" s="272"/>
      <c r="F535" s="272"/>
      <c r="G535" s="272"/>
      <c r="H535" s="272"/>
      <c r="I535" s="272"/>
      <c r="J535" s="272"/>
      <c r="K535" s="272"/>
      <c r="L535" s="272"/>
      <c r="M535" s="272"/>
      <c r="N535" s="272"/>
      <c r="O535" s="272"/>
      <c r="P535" s="272"/>
    </row>
    <row r="536" spans="1:16" ht="10.5" customHeight="1">
      <c r="A536" s="270" t="e">
        <f>"HTP.P('&lt;"&amp;#REF!&amp;"&gt;' || "&amp;IF(MID(#REF!,1,4)="STUB","NULL","REC."&amp;#REF!)&amp;" || '&lt;/"&amp;#REF!&amp;"&gt;');"</f>
        <v>#REF!</v>
      </c>
      <c r="B536" s="272"/>
      <c r="C536" s="270" t="e">
        <f>"DECODE(C_T."&amp;#REF!&amp;", 0, NULL, C_T."&amp;#REF!&amp;") AS "&amp;#REF!&amp;","</f>
        <v>#REF!</v>
      </c>
      <c r="D536" s="272"/>
      <c r="E536" s="272"/>
      <c r="F536" s="272"/>
      <c r="G536" s="272"/>
      <c r="H536" s="272"/>
      <c r="I536" s="272"/>
      <c r="J536" s="272"/>
      <c r="K536" s="272"/>
      <c r="L536" s="272"/>
      <c r="M536" s="272"/>
      <c r="N536" s="272"/>
      <c r="O536" s="272"/>
      <c r="P536" s="272"/>
    </row>
    <row r="537" spans="1:16" ht="10.5" customHeight="1">
      <c r="A537" s="270" t="e">
        <f>"HTP.P('&lt;"&amp;#REF!&amp;"&gt;' || "&amp;IF(MID(#REF!,1,4)="STUB","NULL","REC."&amp;#REF!)&amp;" || '&lt;/"&amp;#REF!&amp;"&gt;');"</f>
        <v>#REF!</v>
      </c>
      <c r="B537" s="272"/>
      <c r="C537" s="270" t="e">
        <f>"DECODE(C_T."&amp;#REF!&amp;", 0, NULL, C_T."&amp;#REF!&amp;") AS "&amp;#REF!&amp;","</f>
        <v>#REF!</v>
      </c>
      <c r="D537" s="272"/>
      <c r="E537" s="272"/>
      <c r="F537" s="272"/>
      <c r="G537" s="272"/>
      <c r="H537" s="272"/>
      <c r="I537" s="272"/>
      <c r="J537" s="272"/>
      <c r="K537" s="272"/>
      <c r="L537" s="272"/>
      <c r="M537" s="272"/>
      <c r="N537" s="272"/>
      <c r="O537" s="272"/>
      <c r="P537" s="272"/>
    </row>
    <row r="538" spans="1:16" ht="10.5" customHeight="1">
      <c r="A538" s="270" t="e">
        <f>"HTP.P('&lt;"&amp;#REF!&amp;"&gt;' || "&amp;IF(MID(#REF!,1,4)="STUB","NULL","REC."&amp;#REF!)&amp;" || '&lt;/"&amp;#REF!&amp;"&gt;');"</f>
        <v>#REF!</v>
      </c>
      <c r="B538" s="272"/>
      <c r="C538" s="270" t="e">
        <f>"DECODE(C_T."&amp;#REF!&amp;", 0, NULL, C_T."&amp;#REF!&amp;") AS "&amp;#REF!&amp;","</f>
        <v>#REF!</v>
      </c>
      <c r="D538" s="272"/>
      <c r="E538" s="272"/>
      <c r="F538" s="272"/>
      <c r="G538" s="272"/>
      <c r="H538" s="272"/>
      <c r="I538" s="272"/>
      <c r="J538" s="272"/>
      <c r="K538" s="272"/>
      <c r="L538" s="272"/>
      <c r="M538" s="272"/>
      <c r="N538" s="272"/>
      <c r="O538" s="272"/>
      <c r="P538" s="272"/>
    </row>
    <row r="539" spans="1:16" ht="10.5" customHeight="1">
      <c r="A539" s="270" t="e">
        <f>"HTP.P('&lt;"&amp;#REF!&amp;"&gt;' || "&amp;IF(MID(#REF!,1,4)="STUB","NULL","REC."&amp;#REF!)&amp;" || '&lt;/"&amp;#REF!&amp;"&gt;');"</f>
        <v>#REF!</v>
      </c>
      <c r="B539" s="272"/>
      <c r="C539" s="270" t="e">
        <f>"DECODE(C_T."&amp;#REF!&amp;", 0, NULL, C_T."&amp;#REF!&amp;") AS "&amp;#REF!&amp;","</f>
        <v>#REF!</v>
      </c>
      <c r="D539" s="272"/>
      <c r="E539" s="272"/>
      <c r="F539" s="272"/>
      <c r="G539" s="272"/>
      <c r="H539" s="272"/>
      <c r="I539" s="272"/>
      <c r="J539" s="272"/>
      <c r="K539" s="272"/>
      <c r="L539" s="272"/>
      <c r="M539" s="272"/>
      <c r="N539" s="272"/>
      <c r="O539" s="272"/>
      <c r="P539" s="272"/>
    </row>
    <row r="540" spans="1:16" ht="10.5" customHeight="1">
      <c r="A540" s="270" t="e">
        <f>"HTP.P('&lt;"&amp;#REF!&amp;"&gt;' || "&amp;IF(MID(#REF!,1,4)="STUB","NULL","REC."&amp;#REF!)&amp;" || '&lt;/"&amp;#REF!&amp;"&gt;');"</f>
        <v>#REF!</v>
      </c>
      <c r="B540" s="272"/>
      <c r="C540" s="270" t="e">
        <f>"DECODE(C_T."&amp;#REF!&amp;", 0, NULL, C_T."&amp;#REF!&amp;") AS "&amp;#REF!&amp;","</f>
        <v>#REF!</v>
      </c>
      <c r="D540" s="272"/>
      <c r="E540" s="272"/>
      <c r="F540" s="272"/>
      <c r="G540" s="272"/>
      <c r="H540" s="272"/>
      <c r="I540" s="272"/>
      <c r="J540" s="272"/>
      <c r="K540" s="272"/>
      <c r="L540" s="272"/>
      <c r="M540" s="272"/>
      <c r="N540" s="272"/>
      <c r="O540" s="272"/>
      <c r="P540" s="272"/>
    </row>
    <row r="541" spans="1:16" ht="10.5" customHeight="1">
      <c r="A541" s="270" t="e">
        <f>"HTP.P('&lt;"&amp;#REF!&amp;"&gt;' || "&amp;IF(MID(#REF!,1,4)="STUB","NULL","REC."&amp;#REF!)&amp;" || '&lt;/"&amp;#REF!&amp;"&gt;');"</f>
        <v>#REF!</v>
      </c>
      <c r="B541" s="272"/>
      <c r="C541" s="270" t="e">
        <f>"DECODE(C_T."&amp;#REF!&amp;", 0, NULL, C_T."&amp;#REF!&amp;") AS "&amp;#REF!&amp;","</f>
        <v>#REF!</v>
      </c>
      <c r="D541" s="272"/>
      <c r="E541" s="272"/>
      <c r="F541" s="272"/>
      <c r="G541" s="272"/>
      <c r="H541" s="272"/>
      <c r="I541" s="272"/>
      <c r="J541" s="272"/>
      <c r="K541" s="272"/>
      <c r="L541" s="272"/>
      <c r="M541" s="272"/>
      <c r="N541" s="272"/>
      <c r="O541" s="272"/>
      <c r="P541" s="272"/>
    </row>
    <row r="542" spans="1:16" ht="10.5" customHeight="1">
      <c r="A542" s="270" t="e">
        <f>"HTP.P('&lt;"&amp;#REF!&amp;"&gt;' || "&amp;IF(MID(#REF!,1,4)="STUB","NULL","REC."&amp;#REF!)&amp;" || '&lt;/"&amp;#REF!&amp;"&gt;');"</f>
        <v>#REF!</v>
      </c>
      <c r="B542" s="272"/>
      <c r="C542" s="270" t="e">
        <f>"DECODE(C_T."&amp;#REF!&amp;", 0, NULL, C_T."&amp;#REF!&amp;") AS "&amp;#REF!&amp;","</f>
        <v>#REF!</v>
      </c>
      <c r="D542" s="272"/>
      <c r="E542" s="272"/>
      <c r="F542" s="272"/>
      <c r="G542" s="272"/>
      <c r="H542" s="272"/>
      <c r="I542" s="272"/>
      <c r="J542" s="272"/>
      <c r="K542" s="272"/>
      <c r="L542" s="272"/>
      <c r="M542" s="272"/>
      <c r="N542" s="272"/>
      <c r="O542" s="272"/>
      <c r="P542" s="272"/>
    </row>
    <row r="543" spans="1:16" ht="10.5" customHeight="1">
      <c r="A543" s="270" t="e">
        <f>"HTP.P('&lt;"&amp;#REF!&amp;"&gt;' || "&amp;IF(MID(#REF!,1,4)="STUB","NULL","REC."&amp;#REF!)&amp;" || '&lt;/"&amp;#REF!&amp;"&gt;');"</f>
        <v>#REF!</v>
      </c>
      <c r="B543" s="272"/>
      <c r="C543" s="270" t="e">
        <f>"DECODE(C_T."&amp;#REF!&amp;", 0, NULL, C_T."&amp;#REF!&amp;") AS "&amp;#REF!&amp;","</f>
        <v>#REF!</v>
      </c>
      <c r="D543" s="272"/>
      <c r="E543" s="272"/>
      <c r="F543" s="272"/>
      <c r="G543" s="272"/>
      <c r="H543" s="272"/>
      <c r="I543" s="272"/>
      <c r="J543" s="272"/>
      <c r="K543" s="272"/>
      <c r="L543" s="272"/>
      <c r="M543" s="272"/>
      <c r="N543" s="272"/>
      <c r="O543" s="272"/>
      <c r="P543" s="272"/>
    </row>
    <row r="544" spans="1:16" ht="10.5" customHeight="1">
      <c r="A544" s="270" t="e">
        <f>"HTP.P('&lt;"&amp;#REF!&amp;"&gt;' || "&amp;IF(MID(#REF!,1,4)="STUB","NULL","REC."&amp;#REF!)&amp;" || '&lt;/"&amp;#REF!&amp;"&gt;');"</f>
        <v>#REF!</v>
      </c>
      <c r="B544" s="272"/>
      <c r="C544" s="270" t="e">
        <f>"DECODE(C_T."&amp;#REF!&amp;", 0, NULL, C_T."&amp;#REF!&amp;") AS "&amp;#REF!&amp;","</f>
        <v>#REF!</v>
      </c>
      <c r="D544" s="272"/>
      <c r="E544" s="272"/>
      <c r="F544" s="272"/>
      <c r="G544" s="272"/>
      <c r="H544" s="272"/>
      <c r="I544" s="272"/>
      <c r="J544" s="272"/>
      <c r="K544" s="272"/>
      <c r="L544" s="272"/>
      <c r="M544" s="272"/>
      <c r="N544" s="272"/>
      <c r="O544" s="272"/>
      <c r="P544" s="272"/>
    </row>
    <row r="545" spans="1:16" ht="10.5" customHeight="1">
      <c r="A545" s="270" t="e">
        <f>"HTP.P('&lt;"&amp;#REF!&amp;"&gt;' || "&amp;IF(MID(#REF!,1,4)="STUB","NULL","REC."&amp;#REF!)&amp;" || '&lt;/"&amp;#REF!&amp;"&gt;');"</f>
        <v>#REF!</v>
      </c>
      <c r="B545" s="272"/>
      <c r="C545" s="270" t="e">
        <f>"DECODE(C_T."&amp;#REF!&amp;", 0, NULL, C_T."&amp;#REF!&amp;") AS "&amp;#REF!&amp;","</f>
        <v>#REF!</v>
      </c>
      <c r="D545" s="272"/>
      <c r="E545" s="272"/>
      <c r="F545" s="272"/>
      <c r="G545" s="272"/>
      <c r="H545" s="272"/>
      <c r="I545" s="272"/>
      <c r="J545" s="272"/>
      <c r="K545" s="272"/>
      <c r="L545" s="272"/>
      <c r="M545" s="272"/>
      <c r="N545" s="272"/>
      <c r="O545" s="272"/>
      <c r="P545" s="272"/>
    </row>
    <row r="546" spans="1:16" ht="10.5" customHeight="1">
      <c r="A546" s="270" t="e">
        <f>"HTP.P('&lt;"&amp;#REF!&amp;"&gt;' || "&amp;IF(MID(#REF!,1,4)="STUB","NULL","REC."&amp;#REF!)&amp;" || '&lt;/"&amp;#REF!&amp;"&gt;');"</f>
        <v>#REF!</v>
      </c>
      <c r="B546" s="272"/>
      <c r="C546" s="270" t="e">
        <f>"DECODE(C_T."&amp;#REF!&amp;", 0, NULL, C_T."&amp;#REF!&amp;") AS "&amp;#REF!&amp;","</f>
        <v>#REF!</v>
      </c>
      <c r="D546" s="272"/>
      <c r="E546" s="272"/>
      <c r="F546" s="272"/>
      <c r="G546" s="272"/>
      <c r="H546" s="272"/>
      <c r="I546" s="272"/>
      <c r="J546" s="272"/>
      <c r="K546" s="272"/>
      <c r="L546" s="272"/>
      <c r="M546" s="272"/>
      <c r="N546" s="272"/>
      <c r="O546" s="272"/>
      <c r="P546" s="272"/>
    </row>
    <row r="547" spans="1:16" ht="10.5" customHeight="1">
      <c r="A547" s="270" t="e">
        <f>"HTP.P('&lt;"&amp;#REF!&amp;"&gt;' || "&amp;IF(MID(#REF!,1,4)="STUB","NULL","REC."&amp;#REF!)&amp;" || '&lt;/"&amp;#REF!&amp;"&gt;');"</f>
        <v>#REF!</v>
      </c>
      <c r="B547" s="272"/>
      <c r="C547" s="270" t="e">
        <f>"DECODE(C_T."&amp;#REF!&amp;", 0, NULL, C_T."&amp;#REF!&amp;") AS "&amp;#REF!&amp;","</f>
        <v>#REF!</v>
      </c>
      <c r="D547" s="272"/>
      <c r="E547" s="272"/>
      <c r="F547" s="272"/>
      <c r="G547" s="272"/>
      <c r="H547" s="272"/>
      <c r="I547" s="272"/>
      <c r="J547" s="272"/>
      <c r="K547" s="272"/>
      <c r="L547" s="272"/>
      <c r="M547" s="272"/>
      <c r="N547" s="272"/>
      <c r="O547" s="272"/>
      <c r="P547" s="272"/>
    </row>
    <row r="548" spans="1:16" ht="10.5" customHeight="1">
      <c r="A548" s="270" t="e">
        <f>"HTP.P('&lt;"&amp;#REF!&amp;"&gt;' || "&amp;IF(MID(#REF!,1,4)="STUB","NULL","REC."&amp;#REF!)&amp;" || '&lt;/"&amp;#REF!&amp;"&gt;');"</f>
        <v>#REF!</v>
      </c>
      <c r="B548" s="272"/>
      <c r="C548" s="270" t="e">
        <f>"DECODE(C_T."&amp;#REF!&amp;", 0, NULL, C_T."&amp;#REF!&amp;") AS "&amp;#REF!&amp;","</f>
        <v>#REF!</v>
      </c>
      <c r="D548" s="272"/>
      <c r="E548" s="272"/>
      <c r="F548" s="272"/>
      <c r="G548" s="272"/>
      <c r="H548" s="272"/>
      <c r="I548" s="272"/>
      <c r="J548" s="272"/>
      <c r="K548" s="272"/>
      <c r="L548" s="272"/>
      <c r="M548" s="272"/>
      <c r="N548" s="272"/>
      <c r="O548" s="272"/>
      <c r="P548" s="272"/>
    </row>
    <row r="549" spans="1:16" ht="10.5" customHeight="1">
      <c r="A549" s="270" t="e">
        <f>"HTP.P('&lt;"&amp;#REF!&amp;"&gt;' || "&amp;IF(MID(#REF!,1,4)="STUB","NULL","REC."&amp;#REF!)&amp;" || '&lt;/"&amp;#REF!&amp;"&gt;');"</f>
        <v>#REF!</v>
      </c>
      <c r="B549" s="272"/>
      <c r="C549" s="270" t="e">
        <f>"DECODE(C_T."&amp;#REF!&amp;", 0, NULL, C_T."&amp;#REF!&amp;") AS "&amp;#REF!&amp;","</f>
        <v>#REF!</v>
      </c>
      <c r="D549" s="272"/>
      <c r="E549" s="272"/>
      <c r="F549" s="272"/>
      <c r="G549" s="272"/>
      <c r="H549" s="272"/>
      <c r="I549" s="272"/>
      <c r="J549" s="272"/>
      <c r="K549" s="272"/>
      <c r="L549" s="272"/>
      <c r="M549" s="272"/>
      <c r="N549" s="272"/>
      <c r="O549" s="272"/>
      <c r="P549" s="272"/>
    </row>
    <row r="550" spans="1:16" ht="10.5" customHeight="1">
      <c r="A550" s="270" t="e">
        <f>"HTP.P('&lt;"&amp;#REF!&amp;"&gt;' || "&amp;IF(MID(#REF!,1,4)="STUB","NULL","REC."&amp;#REF!)&amp;" || '&lt;/"&amp;#REF!&amp;"&gt;');"</f>
        <v>#REF!</v>
      </c>
      <c r="B550" s="272"/>
      <c r="C550" s="270" t="e">
        <f>"DECODE(C_T."&amp;#REF!&amp;", 0, NULL, C_T."&amp;#REF!&amp;") AS "&amp;#REF!&amp;","</f>
        <v>#REF!</v>
      </c>
      <c r="D550" s="272"/>
      <c r="E550" s="272"/>
      <c r="F550" s="272"/>
      <c r="G550" s="272"/>
      <c r="H550" s="272"/>
      <c r="I550" s="272"/>
      <c r="J550" s="272"/>
      <c r="K550" s="272"/>
      <c r="L550" s="272"/>
      <c r="M550" s="272"/>
      <c r="N550" s="272"/>
      <c r="O550" s="272"/>
      <c r="P550" s="272"/>
    </row>
    <row r="551" spans="1:16" ht="10.5" customHeight="1">
      <c r="A551" s="270" t="e">
        <f>"HTP.P('&lt;"&amp;#REF!&amp;"&gt;' || "&amp;IF(MID(#REF!,1,4)="STUB","NULL","REC."&amp;#REF!)&amp;" || '&lt;/"&amp;#REF!&amp;"&gt;');"</f>
        <v>#REF!</v>
      </c>
      <c r="B551" s="272"/>
      <c r="C551" s="270" t="e">
        <f>"DECODE(C_T."&amp;#REF!&amp;", 0, NULL, C_T."&amp;#REF!&amp;") AS "&amp;#REF!&amp;","</f>
        <v>#REF!</v>
      </c>
      <c r="D551" s="272"/>
      <c r="E551" s="272"/>
      <c r="F551" s="272"/>
      <c r="G551" s="272"/>
      <c r="H551" s="272"/>
      <c r="I551" s="272"/>
      <c r="J551" s="272"/>
      <c r="K551" s="272"/>
      <c r="L551" s="272"/>
      <c r="M551" s="272"/>
      <c r="N551" s="272"/>
      <c r="O551" s="272"/>
      <c r="P551" s="272"/>
    </row>
    <row r="552" spans="1:16" ht="10.5" customHeight="1">
      <c r="A552" s="270" t="e">
        <f>"HTP.P('&lt;"&amp;#REF!&amp;"&gt;' || "&amp;IF(MID(#REF!,1,4)="STUB","NULL","REC."&amp;#REF!)&amp;" || '&lt;/"&amp;#REF!&amp;"&gt;');"</f>
        <v>#REF!</v>
      </c>
      <c r="B552" s="272"/>
      <c r="C552" s="270" t="e">
        <f>"DECODE(C_T."&amp;#REF!&amp;", 0, NULL, C_T."&amp;#REF!&amp;") AS "&amp;#REF!&amp;","</f>
        <v>#REF!</v>
      </c>
      <c r="D552" s="272"/>
      <c r="E552" s="272"/>
      <c r="F552" s="272"/>
      <c r="G552" s="272"/>
      <c r="H552" s="272"/>
      <c r="I552" s="272"/>
      <c r="J552" s="272"/>
      <c r="K552" s="272"/>
      <c r="L552" s="272"/>
      <c r="M552" s="272"/>
      <c r="N552" s="272"/>
      <c r="O552" s="272"/>
      <c r="P552" s="272"/>
    </row>
    <row r="553" spans="1:16" ht="10.5" customHeight="1">
      <c r="A553" s="270" t="e">
        <f>"HTP.P('&lt;"&amp;#REF!&amp;"&gt;' || "&amp;IF(MID(#REF!,1,4)="STUB","NULL","REC."&amp;#REF!)&amp;" || '&lt;/"&amp;#REF!&amp;"&gt;');"</f>
        <v>#REF!</v>
      </c>
      <c r="B553" s="272"/>
      <c r="C553" s="270" t="e">
        <f>"DECODE(C_T."&amp;#REF!&amp;", 0, NULL, C_T."&amp;#REF!&amp;") AS "&amp;#REF!&amp;","</f>
        <v>#REF!</v>
      </c>
      <c r="D553" s="272"/>
      <c r="E553" s="272"/>
      <c r="F553" s="272"/>
      <c r="G553" s="272"/>
      <c r="H553" s="272"/>
      <c r="I553" s="272"/>
      <c r="J553" s="272"/>
      <c r="K553" s="272"/>
      <c r="L553" s="272"/>
      <c r="M553" s="272"/>
      <c r="N553" s="272"/>
      <c r="O553" s="272"/>
      <c r="P553" s="272"/>
    </row>
    <row r="554" spans="1:16" ht="10.5" customHeight="1">
      <c r="A554" s="270" t="e">
        <f>"HTP.P('&lt;"&amp;#REF!&amp;"&gt;' || "&amp;IF(MID(#REF!,1,4)="STUB","NULL","REC."&amp;#REF!)&amp;" || '&lt;/"&amp;#REF!&amp;"&gt;');"</f>
        <v>#REF!</v>
      </c>
      <c r="B554" s="272"/>
      <c r="C554" s="270" t="e">
        <f>"DECODE(C_T."&amp;#REF!&amp;", 0, NULL, C_T."&amp;#REF!&amp;") AS "&amp;#REF!&amp;","</f>
        <v>#REF!</v>
      </c>
      <c r="D554" s="272"/>
      <c r="E554" s="272"/>
      <c r="F554" s="272"/>
      <c r="G554" s="272"/>
      <c r="H554" s="272"/>
      <c r="I554" s="272"/>
      <c r="J554" s="272"/>
      <c r="K554" s="272"/>
      <c r="L554" s="272"/>
      <c r="M554" s="272"/>
      <c r="N554" s="272"/>
      <c r="O554" s="272"/>
      <c r="P554" s="272"/>
    </row>
    <row r="555" spans="1:16" ht="10.5" customHeight="1">
      <c r="A555" s="270" t="e">
        <f>"HTP.P('&lt;"&amp;#REF!&amp;"&gt;' || "&amp;IF(MID(#REF!,1,4)="STUB","NULL","REC."&amp;#REF!)&amp;" || '&lt;/"&amp;#REF!&amp;"&gt;');"</f>
        <v>#REF!</v>
      </c>
      <c r="B555" s="272"/>
      <c r="C555" s="270" t="e">
        <f>"DECODE(C_T."&amp;#REF!&amp;", 0, NULL, C_T."&amp;#REF!&amp;") AS "&amp;#REF!&amp;","</f>
        <v>#REF!</v>
      </c>
      <c r="D555" s="272"/>
      <c r="E555" s="272"/>
      <c r="F555" s="272"/>
      <c r="G555" s="272"/>
      <c r="H555" s="272"/>
      <c r="I555" s="272"/>
      <c r="J555" s="272"/>
      <c r="K555" s="272"/>
      <c r="L555" s="272"/>
      <c r="M555" s="272"/>
      <c r="N555" s="272"/>
      <c r="O555" s="272"/>
      <c r="P555" s="272"/>
    </row>
    <row r="556" spans="1:16" ht="10.5" customHeight="1">
      <c r="A556" s="270" t="str">
        <f>"HTP.P('&lt;"&amp;I283&amp;"&gt;' || "&amp;IF(MID(I283,1,4)="STUB","NULL","REC."&amp;I283)&amp;" || '&lt;/"&amp;I283&amp;"&gt;');"</f>
        <v>HTP.P('&lt;&gt;' || REC. || '&lt;/&gt;');</v>
      </c>
      <c r="B556" s="272"/>
      <c r="C556" s="270" t="str">
        <f>"DECODE(C_T."&amp;I283&amp;", 0, NULL, C_T."&amp;I283&amp;") AS "&amp;I283&amp;","</f>
        <v>DECODE(C_T., 0, NULL, C_T.) AS ,</v>
      </c>
      <c r="D556" s="272"/>
      <c r="E556" s="272"/>
      <c r="F556" s="272"/>
      <c r="G556" s="272"/>
      <c r="H556" s="272"/>
      <c r="I556" s="272"/>
      <c r="J556" s="272"/>
      <c r="K556" s="272"/>
      <c r="L556" s="272"/>
      <c r="M556" s="272"/>
      <c r="N556" s="272"/>
      <c r="O556" s="272"/>
      <c r="P556" s="272"/>
    </row>
    <row r="557" spans="1:16" ht="10.5" customHeight="1">
      <c r="A557" s="270" t="str">
        <f>"HTP.P('&lt;"&amp;I284&amp;"&gt;' || "&amp;IF(MID(I284,1,4)="STUB","NULL","REC."&amp;I284)&amp;" || '&lt;/"&amp;I284&amp;"&gt;');"</f>
        <v>HTP.P('&lt;&gt;' || REC. || '&lt;/&gt;');</v>
      </c>
      <c r="B557" s="272"/>
      <c r="C557" s="270" t="str">
        <f>"DECODE(C_T."&amp;I284&amp;", 0, NULL, C_T."&amp;I284&amp;") AS "&amp;I284&amp;","</f>
        <v>DECODE(C_T., 0, NULL, C_T.) AS ,</v>
      </c>
      <c r="D557" s="272"/>
      <c r="E557" s="272"/>
      <c r="F557" s="272"/>
      <c r="G557" s="272"/>
      <c r="H557" s="272"/>
      <c r="I557" s="272"/>
      <c r="J557" s="272"/>
      <c r="K557" s="272"/>
      <c r="L557" s="272"/>
      <c r="M557" s="272"/>
      <c r="N557" s="272"/>
      <c r="O557" s="272"/>
      <c r="P557" s="272"/>
    </row>
    <row r="558" spans="1:16" ht="10.5" customHeight="1">
      <c r="A558" s="270" t="str">
        <f t="shared" ref="A558:A589" si="0">"HTP.P('&lt;"&amp;I320&amp;"&gt;' || "&amp;IF(MID(I320,1,4)="STUB","NULL","REC."&amp;I320)&amp;" || '&lt;/"&amp;I320&amp;"&gt;');"</f>
        <v>HTP.P('&lt;&gt;' || REC. || '&lt;/&gt;');</v>
      </c>
      <c r="B558" s="272"/>
      <c r="C558" s="270" t="str">
        <f t="shared" ref="C558:C589" si="1">"DECODE(C_T."&amp;I320&amp;", 0, NULL, C_T."&amp;I320&amp;") AS "&amp;I320&amp;","</f>
        <v>DECODE(C_T., 0, NULL, C_T.) AS ,</v>
      </c>
      <c r="D558" s="272"/>
      <c r="E558" s="272"/>
      <c r="F558" s="272"/>
      <c r="G558" s="272"/>
      <c r="H558" s="272"/>
      <c r="I558" s="272"/>
      <c r="J558" s="272"/>
      <c r="K558" s="272"/>
      <c r="L558" s="272"/>
      <c r="M558" s="272"/>
      <c r="N558" s="272"/>
      <c r="O558" s="272"/>
      <c r="P558" s="272"/>
    </row>
    <row r="559" spans="1:16" ht="10.5" customHeight="1">
      <c r="A559" s="270" t="str">
        <f t="shared" si="0"/>
        <v>HTP.P('&lt;&gt;' || REC. || '&lt;/&gt;');</v>
      </c>
      <c r="B559" s="272"/>
      <c r="C559" s="270" t="str">
        <f t="shared" si="1"/>
        <v>DECODE(C_T., 0, NULL, C_T.) AS ,</v>
      </c>
      <c r="D559" s="272"/>
      <c r="E559" s="272"/>
      <c r="F559" s="272"/>
      <c r="G559" s="272"/>
      <c r="H559" s="272"/>
      <c r="I559" s="272"/>
      <c r="J559" s="272"/>
      <c r="K559" s="272"/>
      <c r="L559" s="272"/>
      <c r="M559" s="272"/>
      <c r="N559" s="272"/>
      <c r="O559" s="272"/>
      <c r="P559" s="272"/>
    </row>
    <row r="560" spans="1:16" ht="10.5" customHeight="1">
      <c r="A560" s="270" t="str">
        <f t="shared" si="0"/>
        <v>HTP.P('&lt;&gt;' || REC. || '&lt;/&gt;');</v>
      </c>
      <c r="B560" s="272"/>
      <c r="C560" s="270" t="str">
        <f t="shared" si="1"/>
        <v>DECODE(C_T., 0, NULL, C_T.) AS ,</v>
      </c>
      <c r="D560" s="272"/>
      <c r="E560" s="272"/>
      <c r="F560" s="272"/>
      <c r="G560" s="272"/>
      <c r="H560" s="272"/>
      <c r="I560" s="272"/>
      <c r="J560" s="272"/>
      <c r="K560" s="272"/>
      <c r="L560" s="272"/>
      <c r="M560" s="272"/>
      <c r="N560" s="272"/>
      <c r="O560" s="272"/>
      <c r="P560" s="272"/>
    </row>
    <row r="561" spans="1:16" ht="10.5" customHeight="1">
      <c r="A561" s="270" t="str">
        <f t="shared" si="0"/>
        <v>HTP.P('&lt;&gt;' || REC. || '&lt;/&gt;');</v>
      </c>
      <c r="B561" s="272"/>
      <c r="C561" s="270" t="str">
        <f t="shared" si="1"/>
        <v>DECODE(C_T., 0, NULL, C_T.) AS ,</v>
      </c>
      <c r="D561" s="272"/>
      <c r="E561" s="272"/>
      <c r="F561" s="272"/>
      <c r="G561" s="272"/>
      <c r="H561" s="272"/>
      <c r="I561" s="272"/>
      <c r="J561" s="272"/>
      <c r="K561" s="272"/>
      <c r="L561" s="272"/>
      <c r="M561" s="272"/>
      <c r="N561" s="272"/>
      <c r="O561" s="272"/>
      <c r="P561" s="272"/>
    </row>
    <row r="562" spans="1:16" ht="10.5" customHeight="1">
      <c r="A562" s="270" t="str">
        <f t="shared" si="0"/>
        <v>HTP.P('&lt;&gt;' || REC. || '&lt;/&gt;');</v>
      </c>
      <c r="B562" s="272"/>
      <c r="C562" s="270" t="str">
        <f t="shared" si="1"/>
        <v>DECODE(C_T., 0, NULL, C_T.) AS ,</v>
      </c>
      <c r="D562" s="272"/>
      <c r="E562" s="272"/>
      <c r="F562" s="272"/>
      <c r="G562" s="272"/>
      <c r="H562" s="272"/>
      <c r="I562" s="272"/>
      <c r="J562" s="272"/>
      <c r="K562" s="272"/>
      <c r="L562" s="272"/>
      <c r="M562" s="272"/>
      <c r="N562" s="272"/>
      <c r="O562" s="272"/>
      <c r="P562" s="272"/>
    </row>
    <row r="563" spans="1:16" ht="10.5" customHeight="1">
      <c r="A563" s="270" t="str">
        <f t="shared" si="0"/>
        <v>HTP.P('&lt;&gt;' || REC. || '&lt;/&gt;');</v>
      </c>
      <c r="B563" s="272"/>
      <c r="C563" s="270" t="str">
        <f t="shared" si="1"/>
        <v>DECODE(C_T., 0, NULL, C_T.) AS ,</v>
      </c>
      <c r="D563" s="272"/>
      <c r="E563" s="272"/>
      <c r="F563" s="272"/>
      <c r="G563" s="272"/>
      <c r="H563" s="272"/>
      <c r="I563" s="272"/>
      <c r="J563" s="272"/>
      <c r="K563" s="272"/>
      <c r="L563" s="272"/>
      <c r="M563" s="272"/>
      <c r="N563" s="272"/>
      <c r="O563" s="272"/>
      <c r="P563" s="272"/>
    </row>
    <row r="564" spans="1:16" ht="10.5" customHeight="1">
      <c r="A564" s="270" t="str">
        <f t="shared" si="0"/>
        <v>HTP.P('&lt;&gt;' || REC. || '&lt;/&gt;');</v>
      </c>
      <c r="B564" s="272"/>
      <c r="C564" s="270" t="str">
        <f t="shared" si="1"/>
        <v>DECODE(C_T., 0, NULL, C_T.) AS ,</v>
      </c>
      <c r="D564" s="272"/>
      <c r="E564" s="272"/>
      <c r="F564" s="272"/>
      <c r="G564" s="272"/>
      <c r="H564" s="272"/>
      <c r="I564" s="272"/>
      <c r="J564" s="272"/>
      <c r="K564" s="272"/>
      <c r="L564" s="272"/>
      <c r="M564" s="272"/>
      <c r="N564" s="272"/>
      <c r="O564" s="272"/>
      <c r="P564" s="272"/>
    </row>
    <row r="565" spans="1:16" ht="10.5" customHeight="1">
      <c r="A565" s="270" t="str">
        <f t="shared" si="0"/>
        <v>HTP.P('&lt;&gt;' || REC. || '&lt;/&gt;');</v>
      </c>
      <c r="B565" s="272"/>
      <c r="C565" s="270" t="str">
        <f t="shared" si="1"/>
        <v>DECODE(C_T., 0, NULL, C_T.) AS ,</v>
      </c>
      <c r="D565" s="272"/>
      <c r="E565" s="272"/>
      <c r="F565" s="272"/>
      <c r="G565" s="272"/>
      <c r="H565" s="272"/>
      <c r="I565" s="272"/>
      <c r="J565" s="272"/>
      <c r="K565" s="272"/>
      <c r="L565" s="272"/>
      <c r="M565" s="272"/>
      <c r="N565" s="272"/>
      <c r="O565" s="272"/>
      <c r="P565" s="272"/>
    </row>
    <row r="566" spans="1:16" ht="10.5" customHeight="1">
      <c r="A566" s="270" t="str">
        <f t="shared" si="0"/>
        <v>HTP.P('&lt;&gt;' || REC. || '&lt;/&gt;');</v>
      </c>
      <c r="B566" s="272"/>
      <c r="C566" s="270" t="str">
        <f t="shared" si="1"/>
        <v>DECODE(C_T., 0, NULL, C_T.) AS ,</v>
      </c>
      <c r="D566" s="272"/>
      <c r="E566" s="272"/>
      <c r="F566" s="272"/>
      <c r="G566" s="272"/>
      <c r="H566" s="272"/>
      <c r="I566" s="272"/>
      <c r="J566" s="272"/>
      <c r="K566" s="272"/>
      <c r="L566" s="272"/>
      <c r="M566" s="272"/>
      <c r="N566" s="272"/>
      <c r="O566" s="272"/>
      <c r="P566" s="272"/>
    </row>
    <row r="567" spans="1:16" ht="10.5" customHeight="1">
      <c r="A567" s="270" t="str">
        <f t="shared" si="0"/>
        <v>HTP.P('&lt;&gt;' || REC. || '&lt;/&gt;');</v>
      </c>
      <c r="B567" s="272"/>
      <c r="C567" s="270" t="str">
        <f t="shared" si="1"/>
        <v>DECODE(C_T., 0, NULL, C_T.) AS ,</v>
      </c>
      <c r="D567" s="272"/>
      <c r="E567" s="272"/>
      <c r="F567" s="272"/>
      <c r="G567" s="272"/>
      <c r="H567" s="272"/>
      <c r="I567" s="272"/>
      <c r="J567" s="272"/>
      <c r="K567" s="272"/>
      <c r="L567" s="272"/>
      <c r="M567" s="272"/>
      <c r="N567" s="272"/>
      <c r="O567" s="272"/>
      <c r="P567" s="272"/>
    </row>
    <row r="568" spans="1:16" ht="10.5" customHeight="1">
      <c r="A568" s="270" t="str">
        <f t="shared" si="0"/>
        <v>HTP.P('&lt;&gt;' || REC. || '&lt;/&gt;');</v>
      </c>
      <c r="B568" s="272"/>
      <c r="C568" s="270" t="str">
        <f t="shared" si="1"/>
        <v>DECODE(C_T., 0, NULL, C_T.) AS ,</v>
      </c>
      <c r="D568" s="272"/>
      <c r="E568" s="272"/>
      <c r="F568" s="272"/>
      <c r="G568" s="272"/>
      <c r="H568" s="272"/>
      <c r="I568" s="272"/>
      <c r="J568" s="272"/>
      <c r="K568" s="272"/>
      <c r="L568" s="272"/>
      <c r="M568" s="272"/>
      <c r="N568" s="272"/>
      <c r="O568" s="272"/>
      <c r="P568" s="272"/>
    </row>
    <row r="569" spans="1:16" ht="10.5" customHeight="1">
      <c r="A569" s="270" t="str">
        <f t="shared" si="0"/>
        <v>HTP.P('&lt;&gt;' || REC. || '&lt;/&gt;');</v>
      </c>
      <c r="B569" s="272"/>
      <c r="C569" s="270" t="str">
        <f t="shared" si="1"/>
        <v>DECODE(C_T., 0, NULL, C_T.) AS ,</v>
      </c>
      <c r="D569" s="272"/>
      <c r="E569" s="272"/>
      <c r="F569" s="272"/>
      <c r="G569" s="272"/>
      <c r="H569" s="272"/>
      <c r="I569" s="272"/>
      <c r="J569" s="272"/>
      <c r="K569" s="272"/>
      <c r="L569" s="272"/>
      <c r="M569" s="272"/>
      <c r="N569" s="272"/>
      <c r="O569" s="272"/>
      <c r="P569" s="272"/>
    </row>
    <row r="570" spans="1:16" ht="10.5" customHeight="1">
      <c r="A570" s="270" t="str">
        <f t="shared" si="0"/>
        <v>HTP.P('&lt;&gt;' || REC. || '&lt;/&gt;');</v>
      </c>
      <c r="B570" s="272"/>
      <c r="C570" s="270" t="str">
        <f t="shared" si="1"/>
        <v>DECODE(C_T., 0, NULL, C_T.) AS ,</v>
      </c>
      <c r="D570" s="272"/>
      <c r="E570" s="272"/>
      <c r="F570" s="272"/>
      <c r="G570" s="272"/>
      <c r="H570" s="272"/>
      <c r="I570" s="272"/>
      <c r="J570" s="272"/>
      <c r="K570" s="272"/>
      <c r="L570" s="272"/>
      <c r="M570" s="272"/>
      <c r="N570" s="272"/>
      <c r="O570" s="272"/>
      <c r="P570" s="272"/>
    </row>
    <row r="571" spans="1:16" ht="10.5" customHeight="1">
      <c r="A571" s="270" t="str">
        <f t="shared" si="0"/>
        <v>HTP.P('&lt;&gt;' || REC. || '&lt;/&gt;');</v>
      </c>
      <c r="B571" s="272"/>
      <c r="C571" s="270" t="str">
        <f t="shared" si="1"/>
        <v>DECODE(C_T., 0, NULL, C_T.) AS ,</v>
      </c>
      <c r="D571" s="272"/>
      <c r="E571" s="272"/>
      <c r="F571" s="272"/>
      <c r="G571" s="272"/>
      <c r="H571" s="272"/>
      <c r="I571" s="272"/>
      <c r="J571" s="272"/>
      <c r="K571" s="272"/>
      <c r="L571" s="272"/>
      <c r="M571" s="272"/>
      <c r="N571" s="272"/>
      <c r="O571" s="272"/>
      <c r="P571" s="272"/>
    </row>
    <row r="572" spans="1:16" ht="10.5" customHeight="1">
      <c r="A572" s="270" t="str">
        <f t="shared" si="0"/>
        <v>HTP.P('&lt;&gt;' || REC. || '&lt;/&gt;');</v>
      </c>
      <c r="B572" s="272"/>
      <c r="C572" s="270" t="str">
        <f t="shared" si="1"/>
        <v>DECODE(C_T., 0, NULL, C_T.) AS ,</v>
      </c>
      <c r="D572" s="272"/>
      <c r="E572" s="272"/>
      <c r="F572" s="272"/>
      <c r="G572" s="272"/>
      <c r="H572" s="272"/>
      <c r="I572" s="272"/>
      <c r="J572" s="272"/>
      <c r="K572" s="272"/>
      <c r="L572" s="272"/>
      <c r="M572" s="272"/>
      <c r="N572" s="272"/>
      <c r="O572" s="272"/>
      <c r="P572" s="272"/>
    </row>
    <row r="573" spans="1:16" ht="10.5" customHeight="1">
      <c r="A573" s="270" t="str">
        <f t="shared" si="0"/>
        <v>HTP.P('&lt;&gt;' || REC. || '&lt;/&gt;');</v>
      </c>
      <c r="B573" s="272"/>
      <c r="C573" s="270" t="str">
        <f t="shared" si="1"/>
        <v>DECODE(C_T., 0, NULL, C_T.) AS ,</v>
      </c>
      <c r="D573" s="272"/>
      <c r="E573" s="272"/>
      <c r="F573" s="272"/>
      <c r="G573" s="272"/>
      <c r="H573" s="272"/>
      <c r="I573" s="272"/>
      <c r="J573" s="272"/>
      <c r="K573" s="272"/>
      <c r="L573" s="272"/>
      <c r="M573" s="272"/>
      <c r="N573" s="272"/>
      <c r="O573" s="272"/>
      <c r="P573" s="272"/>
    </row>
    <row r="574" spans="1:16" ht="10.5" customHeight="1">
      <c r="A574" s="270" t="str">
        <f t="shared" si="0"/>
        <v>HTP.P('&lt;&gt;' || REC. || '&lt;/&gt;');</v>
      </c>
      <c r="B574" s="272"/>
      <c r="C574" s="270" t="str">
        <f t="shared" si="1"/>
        <v>DECODE(C_T., 0, NULL, C_T.) AS ,</v>
      </c>
      <c r="D574" s="272"/>
      <c r="E574" s="272"/>
      <c r="F574" s="272"/>
      <c r="G574" s="272"/>
      <c r="H574" s="272"/>
      <c r="I574" s="272"/>
      <c r="J574" s="272"/>
      <c r="K574" s="272"/>
      <c r="L574" s="272"/>
      <c r="M574" s="272"/>
      <c r="N574" s="272"/>
      <c r="O574" s="272"/>
      <c r="P574" s="272"/>
    </row>
    <row r="575" spans="1:16" ht="10.5" customHeight="1">
      <c r="A575" s="270" t="str">
        <f t="shared" si="0"/>
        <v>HTP.P('&lt;&gt;' || REC. || '&lt;/&gt;');</v>
      </c>
      <c r="B575" s="272"/>
      <c r="C575" s="270" t="str">
        <f t="shared" si="1"/>
        <v>DECODE(C_T., 0, NULL, C_T.) AS ,</v>
      </c>
      <c r="D575" s="272"/>
      <c r="E575" s="272"/>
      <c r="F575" s="272"/>
      <c r="G575" s="272"/>
      <c r="H575" s="272"/>
      <c r="I575" s="272"/>
      <c r="J575" s="272"/>
      <c r="K575" s="272"/>
      <c r="L575" s="272"/>
      <c r="M575" s="272"/>
      <c r="N575" s="272"/>
      <c r="O575" s="272"/>
      <c r="P575" s="272"/>
    </row>
    <row r="576" spans="1:16" ht="10.5" customHeight="1">
      <c r="A576" s="270" t="str">
        <f t="shared" si="0"/>
        <v>HTP.P('&lt;&gt;' || REC. || '&lt;/&gt;');</v>
      </c>
      <c r="B576" s="272"/>
      <c r="C576" s="270" t="str">
        <f t="shared" si="1"/>
        <v>DECODE(C_T., 0, NULL, C_T.) AS ,</v>
      </c>
      <c r="D576" s="272"/>
      <c r="E576" s="272"/>
      <c r="F576" s="272"/>
      <c r="G576" s="272"/>
      <c r="H576" s="272"/>
      <c r="I576" s="272"/>
      <c r="J576" s="272"/>
      <c r="K576" s="272"/>
      <c r="L576" s="272"/>
      <c r="M576" s="272"/>
      <c r="N576" s="272"/>
      <c r="O576" s="272"/>
      <c r="P576" s="272"/>
    </row>
    <row r="577" spans="1:16" ht="10.5" customHeight="1">
      <c r="A577" s="270" t="str">
        <f t="shared" si="0"/>
        <v>HTP.P('&lt;&gt;' || REC. || '&lt;/&gt;');</v>
      </c>
      <c r="B577" s="272"/>
      <c r="C577" s="270" t="str">
        <f t="shared" si="1"/>
        <v>DECODE(C_T., 0, NULL, C_T.) AS ,</v>
      </c>
      <c r="D577" s="272"/>
      <c r="E577" s="272"/>
      <c r="F577" s="272"/>
      <c r="G577" s="272"/>
      <c r="H577" s="272"/>
      <c r="I577" s="272"/>
      <c r="J577" s="272"/>
      <c r="K577" s="272"/>
      <c r="L577" s="272"/>
      <c r="M577" s="272"/>
      <c r="N577" s="272"/>
      <c r="O577" s="272"/>
      <c r="P577" s="272"/>
    </row>
    <row r="578" spans="1:16" ht="10.5" customHeight="1">
      <c r="A578" s="270" t="str">
        <f t="shared" si="0"/>
        <v>HTP.P('&lt;&gt;' || REC. || '&lt;/&gt;');</v>
      </c>
      <c r="B578" s="272"/>
      <c r="C578" s="270" t="str">
        <f t="shared" si="1"/>
        <v>DECODE(C_T., 0, NULL, C_T.) AS ,</v>
      </c>
      <c r="D578" s="272"/>
      <c r="E578" s="272"/>
      <c r="F578" s="272"/>
      <c r="G578" s="272"/>
      <c r="H578" s="272"/>
      <c r="I578" s="272"/>
      <c r="J578" s="272"/>
      <c r="K578" s="272"/>
      <c r="L578" s="272"/>
      <c r="M578" s="272"/>
      <c r="N578" s="272"/>
      <c r="O578" s="272"/>
      <c r="P578" s="272"/>
    </row>
    <row r="579" spans="1:16" ht="10.5" customHeight="1">
      <c r="A579" s="270" t="str">
        <f t="shared" si="0"/>
        <v>HTP.P('&lt;&gt;' || REC. || '&lt;/&gt;');</v>
      </c>
      <c r="B579" s="272"/>
      <c r="C579" s="270" t="str">
        <f t="shared" si="1"/>
        <v>DECODE(C_T., 0, NULL, C_T.) AS ,</v>
      </c>
      <c r="D579" s="272"/>
      <c r="E579" s="272"/>
      <c r="F579" s="272"/>
      <c r="G579" s="272"/>
      <c r="H579" s="272"/>
      <c r="I579" s="272"/>
      <c r="J579" s="272"/>
      <c r="K579" s="272"/>
      <c r="L579" s="272"/>
      <c r="M579" s="272"/>
      <c r="N579" s="272"/>
      <c r="O579" s="272"/>
      <c r="P579" s="272"/>
    </row>
    <row r="580" spans="1:16" ht="10.5" customHeight="1">
      <c r="A580" s="270" t="str">
        <f t="shared" si="0"/>
        <v>HTP.P('&lt;&gt;' || REC. || '&lt;/&gt;');</v>
      </c>
      <c r="B580" s="272"/>
      <c r="C580" s="270" t="str">
        <f t="shared" si="1"/>
        <v>DECODE(C_T., 0, NULL, C_T.) AS ,</v>
      </c>
      <c r="D580" s="272"/>
      <c r="E580" s="272"/>
      <c r="F580" s="272"/>
      <c r="G580" s="272"/>
      <c r="H580" s="272"/>
      <c r="I580" s="272"/>
      <c r="J580" s="272"/>
      <c r="K580" s="272"/>
      <c r="L580" s="272"/>
      <c r="M580" s="272"/>
      <c r="N580" s="272"/>
      <c r="O580" s="272"/>
      <c r="P580" s="272"/>
    </row>
    <row r="581" spans="1:16" ht="10.5" customHeight="1">
      <c r="A581" s="270" t="str">
        <f t="shared" si="0"/>
        <v>HTP.P('&lt;&gt;' || REC. || '&lt;/&gt;');</v>
      </c>
      <c r="B581" s="272"/>
      <c r="C581" s="270" t="str">
        <f t="shared" si="1"/>
        <v>DECODE(C_T., 0, NULL, C_T.) AS ,</v>
      </c>
      <c r="D581" s="272"/>
      <c r="E581" s="272"/>
      <c r="F581" s="272"/>
      <c r="G581" s="272"/>
      <c r="H581" s="272"/>
      <c r="I581" s="272"/>
      <c r="J581" s="272"/>
      <c r="K581" s="272"/>
      <c r="L581" s="272"/>
      <c r="M581" s="272"/>
      <c r="N581" s="272"/>
      <c r="O581" s="272"/>
      <c r="P581" s="272"/>
    </row>
    <row r="582" spans="1:16" ht="10.5" customHeight="1">
      <c r="A582" s="270" t="str">
        <f t="shared" si="0"/>
        <v>HTP.P('&lt;&gt;' || REC. || '&lt;/&gt;');</v>
      </c>
      <c r="B582" s="272"/>
      <c r="C582" s="270" t="str">
        <f t="shared" si="1"/>
        <v>DECODE(C_T., 0, NULL, C_T.) AS ,</v>
      </c>
      <c r="D582" s="272"/>
      <c r="E582" s="272"/>
      <c r="F582" s="272"/>
      <c r="G582" s="272"/>
      <c r="H582" s="272"/>
      <c r="I582" s="272"/>
      <c r="J582" s="272"/>
      <c r="K582" s="272"/>
      <c r="L582" s="272"/>
      <c r="M582" s="272"/>
      <c r="N582" s="272"/>
      <c r="O582" s="272"/>
      <c r="P582" s="272"/>
    </row>
    <row r="583" spans="1:16" ht="10.5" customHeight="1">
      <c r="A583" s="270" t="str">
        <f t="shared" si="0"/>
        <v>HTP.P('&lt;&gt;' || REC. || '&lt;/&gt;');</v>
      </c>
      <c r="B583" s="272"/>
      <c r="C583" s="270" t="str">
        <f t="shared" si="1"/>
        <v>DECODE(C_T., 0, NULL, C_T.) AS ,</v>
      </c>
      <c r="D583" s="272"/>
      <c r="E583" s="272"/>
      <c r="F583" s="272"/>
      <c r="G583" s="272"/>
      <c r="H583" s="272"/>
      <c r="I583" s="272"/>
      <c r="J583" s="272"/>
      <c r="K583" s="272"/>
      <c r="L583" s="272"/>
      <c r="M583" s="272"/>
      <c r="N583" s="272"/>
      <c r="O583" s="272"/>
      <c r="P583" s="272"/>
    </row>
    <row r="584" spans="1:16" ht="10.5" customHeight="1">
      <c r="A584" s="270" t="str">
        <f t="shared" si="0"/>
        <v>HTP.P('&lt;&gt;' || REC. || '&lt;/&gt;');</v>
      </c>
      <c r="B584" s="272"/>
      <c r="C584" s="270" t="str">
        <f t="shared" si="1"/>
        <v>DECODE(C_T., 0, NULL, C_T.) AS ,</v>
      </c>
      <c r="D584" s="272"/>
      <c r="E584" s="272"/>
      <c r="F584" s="272"/>
      <c r="G584" s="272"/>
      <c r="H584" s="272"/>
      <c r="I584" s="272"/>
      <c r="J584" s="272"/>
      <c r="K584" s="272"/>
      <c r="L584" s="272"/>
      <c r="M584" s="272"/>
      <c r="N584" s="272"/>
      <c r="O584" s="272"/>
      <c r="P584" s="272"/>
    </row>
    <row r="585" spans="1:16" ht="10.5" customHeight="1">
      <c r="A585" s="270" t="str">
        <f t="shared" si="0"/>
        <v>HTP.P('&lt;&gt;' || REC. || '&lt;/&gt;');</v>
      </c>
      <c r="B585" s="272"/>
      <c r="C585" s="270" t="str">
        <f t="shared" si="1"/>
        <v>DECODE(C_T., 0, NULL, C_T.) AS ,</v>
      </c>
      <c r="D585" s="272"/>
      <c r="E585" s="272"/>
      <c r="F585" s="272"/>
      <c r="G585" s="272"/>
      <c r="H585" s="272"/>
      <c r="I585" s="272"/>
      <c r="J585" s="272"/>
      <c r="K585" s="272"/>
      <c r="L585" s="272"/>
      <c r="M585" s="272"/>
      <c r="N585" s="272"/>
      <c r="O585" s="272"/>
      <c r="P585" s="272"/>
    </row>
    <row r="586" spans="1:16" ht="10.5" customHeight="1">
      <c r="A586" s="270" t="str">
        <f t="shared" si="0"/>
        <v>HTP.P('&lt;&gt;' || REC. || '&lt;/&gt;');</v>
      </c>
      <c r="B586" s="272"/>
      <c r="C586" s="270" t="str">
        <f t="shared" si="1"/>
        <v>DECODE(C_T., 0, NULL, C_T.) AS ,</v>
      </c>
      <c r="D586" s="272"/>
      <c r="E586" s="272"/>
      <c r="F586" s="272"/>
      <c r="G586" s="272"/>
      <c r="H586" s="272"/>
      <c r="I586" s="272"/>
      <c r="J586" s="272"/>
      <c r="K586" s="272"/>
      <c r="L586" s="272"/>
      <c r="M586" s="272"/>
      <c r="N586" s="272"/>
      <c r="O586" s="272"/>
      <c r="P586" s="272"/>
    </row>
    <row r="587" spans="1:16" ht="10.5" customHeight="1">
      <c r="A587" s="270" t="str">
        <f t="shared" si="0"/>
        <v>HTP.P('&lt;&gt;' || REC. || '&lt;/&gt;');</v>
      </c>
      <c r="B587" s="272"/>
      <c r="C587" s="270" t="str">
        <f t="shared" si="1"/>
        <v>DECODE(C_T., 0, NULL, C_T.) AS ,</v>
      </c>
      <c r="D587" s="272"/>
      <c r="E587" s="272"/>
      <c r="F587" s="272"/>
      <c r="G587" s="272"/>
      <c r="H587" s="272"/>
      <c r="I587" s="272"/>
      <c r="J587" s="272"/>
      <c r="K587" s="272"/>
      <c r="L587" s="272"/>
      <c r="M587" s="272"/>
      <c r="N587" s="272"/>
      <c r="O587" s="272"/>
      <c r="P587" s="272"/>
    </row>
    <row r="588" spans="1:16" ht="10.5" customHeight="1">
      <c r="A588" s="270" t="str">
        <f t="shared" si="0"/>
        <v>HTP.P('&lt;&gt;' || REC. || '&lt;/&gt;');</v>
      </c>
      <c r="B588" s="272"/>
      <c r="C588" s="270" t="str">
        <f t="shared" si="1"/>
        <v>DECODE(C_T., 0, NULL, C_T.) AS ,</v>
      </c>
      <c r="D588" s="272"/>
      <c r="E588" s="272"/>
      <c r="F588" s="272"/>
      <c r="G588" s="272"/>
      <c r="H588" s="272"/>
      <c r="I588" s="272"/>
      <c r="J588" s="272"/>
      <c r="K588" s="272"/>
      <c r="L588" s="272"/>
      <c r="M588" s="272"/>
      <c r="N588" s="272"/>
      <c r="O588" s="272"/>
      <c r="P588" s="272"/>
    </row>
    <row r="589" spans="1:16" ht="10.5" customHeight="1">
      <c r="A589" s="270" t="str">
        <f t="shared" si="0"/>
        <v>HTP.P('&lt;&gt;' || REC. || '&lt;/&gt;');</v>
      </c>
      <c r="B589" s="272"/>
      <c r="C589" s="270" t="str">
        <f t="shared" si="1"/>
        <v>DECODE(C_T., 0, NULL, C_T.) AS ,</v>
      </c>
      <c r="D589" s="272"/>
      <c r="E589" s="272"/>
      <c r="F589" s="272"/>
      <c r="G589" s="272"/>
      <c r="H589" s="272"/>
      <c r="I589" s="272"/>
      <c r="J589" s="272"/>
      <c r="K589" s="272"/>
      <c r="L589" s="272"/>
      <c r="M589" s="272"/>
      <c r="N589" s="272"/>
      <c r="O589" s="272"/>
      <c r="P589" s="272"/>
    </row>
    <row r="590" spans="1:16" ht="10.5" customHeight="1">
      <c r="A590" s="270" t="str">
        <f t="shared" ref="A590:A621" si="2">"HTP.P('&lt;"&amp;I352&amp;"&gt;' || "&amp;IF(MID(I352,1,4)="STUB","NULL","REC."&amp;I352)&amp;" || '&lt;/"&amp;I352&amp;"&gt;');"</f>
        <v>HTP.P('&lt;&gt;' || REC. || '&lt;/&gt;');</v>
      </c>
      <c r="B590" s="272"/>
      <c r="C590" s="270" t="str">
        <f t="shared" ref="C590:C621" si="3">"DECODE(C_T."&amp;I352&amp;", 0, NULL, C_T."&amp;I352&amp;") AS "&amp;I352&amp;","</f>
        <v>DECODE(C_T., 0, NULL, C_T.) AS ,</v>
      </c>
      <c r="D590" s="272"/>
      <c r="E590" s="272"/>
      <c r="F590" s="272"/>
      <c r="G590" s="272"/>
      <c r="H590" s="272"/>
      <c r="I590" s="272"/>
      <c r="J590" s="272"/>
      <c r="K590" s="272"/>
      <c r="L590" s="272"/>
      <c r="M590" s="272"/>
      <c r="N590" s="272"/>
      <c r="O590" s="272"/>
      <c r="P590" s="272"/>
    </row>
    <row r="591" spans="1:16" ht="10.5" customHeight="1">
      <c r="A591" s="270" t="str">
        <f t="shared" si="2"/>
        <v>HTP.P('&lt;&gt;' || REC. || '&lt;/&gt;');</v>
      </c>
      <c r="B591" s="272"/>
      <c r="C591" s="270" t="str">
        <f t="shared" si="3"/>
        <v>DECODE(C_T., 0, NULL, C_T.) AS ,</v>
      </c>
      <c r="D591" s="272"/>
      <c r="E591" s="272"/>
      <c r="F591" s="272"/>
      <c r="G591" s="272"/>
      <c r="H591" s="272"/>
      <c r="I591" s="272"/>
      <c r="J591" s="272"/>
      <c r="K591" s="272"/>
      <c r="L591" s="272"/>
      <c r="M591" s="272"/>
      <c r="N591" s="272"/>
      <c r="O591" s="272"/>
      <c r="P591" s="272"/>
    </row>
    <row r="592" spans="1:16" ht="10.5" customHeight="1">
      <c r="A592" s="270" t="str">
        <f t="shared" si="2"/>
        <v>HTP.P('&lt;&gt;' || REC. || '&lt;/&gt;');</v>
      </c>
      <c r="B592" s="272"/>
      <c r="C592" s="270" t="str">
        <f t="shared" si="3"/>
        <v>DECODE(C_T., 0, NULL, C_T.) AS ,</v>
      </c>
      <c r="D592" s="272"/>
      <c r="E592" s="272"/>
      <c r="F592" s="272"/>
      <c r="G592" s="272"/>
      <c r="H592" s="272"/>
      <c r="I592" s="272"/>
      <c r="J592" s="272"/>
      <c r="K592" s="272"/>
      <c r="L592" s="272"/>
      <c r="M592" s="272"/>
      <c r="N592" s="272"/>
      <c r="O592" s="272"/>
      <c r="P592" s="272"/>
    </row>
    <row r="593" spans="1:16" ht="10.5" customHeight="1">
      <c r="A593" s="270" t="str">
        <f t="shared" si="2"/>
        <v>HTP.P('&lt;&gt;' || REC. || '&lt;/&gt;');</v>
      </c>
      <c r="B593" s="272"/>
      <c r="C593" s="270" t="str">
        <f t="shared" si="3"/>
        <v>DECODE(C_T., 0, NULL, C_T.) AS ,</v>
      </c>
      <c r="D593" s="272"/>
      <c r="E593" s="272"/>
      <c r="F593" s="272"/>
      <c r="G593" s="272"/>
      <c r="H593" s="272"/>
      <c r="I593" s="272"/>
      <c r="J593" s="272"/>
      <c r="K593" s="272"/>
      <c r="L593" s="272"/>
      <c r="M593" s="272"/>
      <c r="N593" s="272"/>
      <c r="O593" s="272"/>
      <c r="P593" s="272"/>
    </row>
    <row r="594" spans="1:16" ht="10.5" customHeight="1">
      <c r="A594" s="270" t="str">
        <f t="shared" si="2"/>
        <v>HTP.P('&lt;&gt;' || REC. || '&lt;/&gt;');</v>
      </c>
      <c r="B594" s="272"/>
      <c r="C594" s="270" t="str">
        <f t="shared" si="3"/>
        <v>DECODE(C_T., 0, NULL, C_T.) AS ,</v>
      </c>
      <c r="D594" s="272"/>
      <c r="E594" s="272"/>
      <c r="F594" s="272"/>
      <c r="G594" s="272"/>
      <c r="H594" s="272"/>
      <c r="I594" s="272"/>
      <c r="J594" s="272"/>
      <c r="K594" s="272"/>
      <c r="L594" s="272"/>
      <c r="M594" s="272"/>
      <c r="N594" s="272"/>
      <c r="O594" s="272"/>
      <c r="P594" s="272"/>
    </row>
    <row r="595" spans="1:16" ht="10.5" customHeight="1">
      <c r="A595" s="270" t="str">
        <f t="shared" si="2"/>
        <v>HTP.P('&lt;&gt;' || REC. || '&lt;/&gt;');</v>
      </c>
      <c r="B595" s="272"/>
      <c r="C595" s="270" t="str">
        <f t="shared" si="3"/>
        <v>DECODE(C_T., 0, NULL, C_T.) AS ,</v>
      </c>
      <c r="D595" s="272"/>
      <c r="E595" s="272"/>
      <c r="F595" s="272"/>
      <c r="G595" s="272"/>
      <c r="H595" s="272"/>
      <c r="I595" s="272"/>
      <c r="J595" s="272"/>
      <c r="K595" s="272"/>
      <c r="L595" s="272"/>
      <c r="M595" s="272"/>
      <c r="N595" s="272"/>
      <c r="O595" s="272"/>
      <c r="P595" s="272"/>
    </row>
    <row r="596" spans="1:16" ht="10.5" customHeight="1">
      <c r="A596" s="270" t="str">
        <f t="shared" si="2"/>
        <v>HTP.P('&lt;&gt;' || REC. || '&lt;/&gt;');</v>
      </c>
      <c r="B596" s="272"/>
      <c r="C596" s="270" t="str">
        <f t="shared" si="3"/>
        <v>DECODE(C_T., 0, NULL, C_T.) AS ,</v>
      </c>
      <c r="D596" s="272"/>
      <c r="E596" s="272"/>
      <c r="F596" s="272"/>
      <c r="G596" s="272"/>
      <c r="H596" s="272"/>
      <c r="I596" s="272"/>
      <c r="J596" s="272"/>
      <c r="K596" s="272"/>
      <c r="L596" s="272"/>
      <c r="M596" s="272"/>
      <c r="N596" s="272"/>
      <c r="O596" s="272"/>
      <c r="P596" s="272"/>
    </row>
    <row r="597" spans="1:16" ht="10.5" customHeight="1">
      <c r="A597" s="270" t="str">
        <f t="shared" si="2"/>
        <v>HTP.P('&lt;&gt;' || REC. || '&lt;/&gt;');</v>
      </c>
      <c r="B597" s="272"/>
      <c r="C597" s="270" t="str">
        <f t="shared" si="3"/>
        <v>DECODE(C_T., 0, NULL, C_T.) AS ,</v>
      </c>
      <c r="D597" s="272"/>
      <c r="E597" s="272"/>
      <c r="F597" s="272"/>
      <c r="G597" s="272"/>
      <c r="H597" s="272"/>
      <c r="I597" s="272"/>
      <c r="J597" s="272"/>
      <c r="K597" s="272"/>
      <c r="L597" s="272"/>
      <c r="M597" s="272"/>
      <c r="N597" s="272"/>
      <c r="O597" s="272"/>
      <c r="P597" s="272"/>
    </row>
    <row r="598" spans="1:16" ht="10.5" customHeight="1">
      <c r="A598" s="270" t="str">
        <f t="shared" si="2"/>
        <v>HTP.P('&lt;&gt;' || REC. || '&lt;/&gt;');</v>
      </c>
      <c r="B598" s="272"/>
      <c r="C598" s="270" t="str">
        <f t="shared" si="3"/>
        <v>DECODE(C_T., 0, NULL, C_T.) AS ,</v>
      </c>
      <c r="D598" s="272"/>
      <c r="E598" s="272"/>
      <c r="F598" s="272"/>
      <c r="G598" s="272"/>
      <c r="H598" s="272"/>
      <c r="I598" s="272"/>
      <c r="J598" s="272"/>
      <c r="K598" s="272"/>
      <c r="L598" s="272"/>
      <c r="M598" s="272"/>
      <c r="N598" s="272"/>
      <c r="O598" s="272"/>
      <c r="P598" s="272"/>
    </row>
    <row r="599" spans="1:16" ht="10.5" customHeight="1">
      <c r="A599" s="270" t="str">
        <f t="shared" si="2"/>
        <v>HTP.P('&lt;&gt;' || REC. || '&lt;/&gt;');</v>
      </c>
      <c r="B599" s="272"/>
      <c r="C599" s="270" t="str">
        <f t="shared" si="3"/>
        <v>DECODE(C_T., 0, NULL, C_T.) AS ,</v>
      </c>
      <c r="D599" s="272"/>
      <c r="E599" s="272"/>
      <c r="F599" s="272"/>
      <c r="G599" s="272"/>
      <c r="H599" s="272"/>
      <c r="I599" s="272"/>
      <c r="J599" s="272"/>
      <c r="K599" s="272"/>
      <c r="L599" s="272"/>
      <c r="M599" s="272"/>
      <c r="N599" s="272"/>
      <c r="O599" s="272"/>
      <c r="P599" s="272"/>
    </row>
    <row r="600" spans="1:16" ht="10.5" customHeight="1">
      <c r="A600" s="270" t="str">
        <f t="shared" si="2"/>
        <v>HTP.P('&lt;&gt;' || REC. || '&lt;/&gt;');</v>
      </c>
      <c r="B600" s="272"/>
      <c r="C600" s="270" t="str">
        <f t="shared" si="3"/>
        <v>DECODE(C_T., 0, NULL, C_T.) AS ,</v>
      </c>
      <c r="D600" s="272"/>
      <c r="E600" s="272"/>
      <c r="F600" s="272"/>
      <c r="G600" s="272"/>
      <c r="H600" s="272"/>
      <c r="I600" s="272"/>
      <c r="J600" s="272"/>
      <c r="K600" s="272"/>
      <c r="L600" s="272"/>
      <c r="M600" s="272"/>
      <c r="N600" s="272"/>
      <c r="O600" s="272"/>
      <c r="P600" s="272"/>
    </row>
    <row r="601" spans="1:16" ht="10.5" customHeight="1">
      <c r="A601" s="270" t="str">
        <f t="shared" si="2"/>
        <v>HTP.P('&lt;&gt;' || REC. || '&lt;/&gt;');</v>
      </c>
      <c r="B601" s="272"/>
      <c r="C601" s="270" t="str">
        <f t="shared" si="3"/>
        <v>DECODE(C_T., 0, NULL, C_T.) AS ,</v>
      </c>
      <c r="D601" s="272"/>
      <c r="E601" s="272"/>
      <c r="F601" s="272"/>
      <c r="G601" s="272"/>
      <c r="H601" s="272"/>
      <c r="I601" s="272"/>
      <c r="J601" s="272"/>
      <c r="K601" s="272"/>
      <c r="L601" s="272"/>
      <c r="M601" s="272"/>
      <c r="N601" s="272"/>
      <c r="O601" s="272"/>
      <c r="P601" s="272"/>
    </row>
    <row r="602" spans="1:16" ht="10.5" customHeight="1">
      <c r="A602" s="270" t="str">
        <f t="shared" si="2"/>
        <v>HTP.P('&lt;&gt;' || REC. || '&lt;/&gt;');</v>
      </c>
      <c r="B602" s="272"/>
      <c r="C602" s="270" t="str">
        <f t="shared" si="3"/>
        <v>DECODE(C_T., 0, NULL, C_T.) AS ,</v>
      </c>
      <c r="D602" s="272"/>
      <c r="E602" s="272"/>
      <c r="F602" s="272"/>
      <c r="G602" s="272"/>
      <c r="H602" s="272"/>
      <c r="I602" s="272"/>
      <c r="J602" s="272"/>
      <c r="K602" s="272"/>
      <c r="L602" s="272"/>
      <c r="M602" s="272"/>
      <c r="N602" s="272"/>
      <c r="O602" s="272"/>
      <c r="P602" s="272"/>
    </row>
    <row r="603" spans="1:16" ht="10.5" customHeight="1">
      <c r="A603" s="270" t="str">
        <f t="shared" si="2"/>
        <v>HTP.P('&lt;&gt;' || REC. || '&lt;/&gt;');</v>
      </c>
      <c r="B603" s="272"/>
      <c r="C603" s="270" t="str">
        <f t="shared" si="3"/>
        <v>DECODE(C_T., 0, NULL, C_T.) AS ,</v>
      </c>
      <c r="D603" s="272"/>
      <c r="E603" s="272"/>
      <c r="F603" s="272"/>
      <c r="G603" s="272"/>
      <c r="H603" s="272"/>
      <c r="I603" s="272"/>
      <c r="J603" s="272"/>
      <c r="K603" s="272"/>
      <c r="L603" s="272"/>
      <c r="M603" s="272"/>
      <c r="N603" s="272"/>
      <c r="O603" s="272"/>
      <c r="P603" s="272"/>
    </row>
    <row r="604" spans="1:16" ht="10.5" customHeight="1">
      <c r="A604" s="270" t="str">
        <f t="shared" si="2"/>
        <v>HTP.P('&lt;&gt;' || REC. || '&lt;/&gt;');</v>
      </c>
      <c r="B604" s="272"/>
      <c r="C604" s="270" t="str">
        <f t="shared" si="3"/>
        <v>DECODE(C_T., 0, NULL, C_T.) AS ,</v>
      </c>
      <c r="D604" s="272"/>
      <c r="E604" s="272"/>
      <c r="F604" s="272"/>
      <c r="G604" s="272"/>
      <c r="H604" s="272"/>
      <c r="I604" s="272"/>
      <c r="J604" s="272"/>
      <c r="K604" s="272"/>
      <c r="L604" s="272"/>
      <c r="M604" s="272"/>
      <c r="N604" s="272"/>
      <c r="O604" s="272"/>
      <c r="P604" s="272"/>
    </row>
    <row r="605" spans="1:16" ht="10.5" customHeight="1">
      <c r="A605" s="270" t="str">
        <f t="shared" si="2"/>
        <v>HTP.P('&lt;&gt;' || REC. || '&lt;/&gt;');</v>
      </c>
      <c r="B605" s="272"/>
      <c r="C605" s="270" t="str">
        <f t="shared" si="3"/>
        <v>DECODE(C_T., 0, NULL, C_T.) AS ,</v>
      </c>
      <c r="D605" s="272"/>
      <c r="E605" s="272"/>
      <c r="F605" s="272"/>
      <c r="G605" s="272"/>
      <c r="H605" s="272"/>
      <c r="I605" s="272"/>
      <c r="J605" s="272"/>
      <c r="K605" s="272"/>
      <c r="L605" s="272"/>
      <c r="M605" s="272"/>
      <c r="N605" s="272"/>
      <c r="O605" s="272"/>
      <c r="P605" s="272"/>
    </row>
    <row r="606" spans="1:16" ht="10.5" customHeight="1">
      <c r="A606" s="270" t="str">
        <f t="shared" si="2"/>
        <v>HTP.P('&lt;&gt;' || REC. || '&lt;/&gt;');</v>
      </c>
      <c r="B606" s="272"/>
      <c r="C606" s="270" t="str">
        <f t="shared" si="3"/>
        <v>DECODE(C_T., 0, NULL, C_T.) AS ,</v>
      </c>
      <c r="D606" s="272"/>
      <c r="E606" s="272"/>
      <c r="F606" s="272"/>
      <c r="G606" s="272"/>
      <c r="H606" s="272"/>
      <c r="I606" s="272"/>
      <c r="J606" s="272"/>
      <c r="K606" s="272"/>
      <c r="L606" s="272"/>
      <c r="M606" s="272"/>
      <c r="N606" s="272"/>
      <c r="O606" s="272"/>
      <c r="P606" s="272"/>
    </row>
    <row r="607" spans="1:16" ht="10.5" customHeight="1">
      <c r="A607" s="270" t="str">
        <f t="shared" si="2"/>
        <v>HTP.P('&lt;&gt;' || REC. || '&lt;/&gt;');</v>
      </c>
      <c r="B607" s="272"/>
      <c r="C607" s="270" t="str">
        <f t="shared" si="3"/>
        <v>DECODE(C_T., 0, NULL, C_T.) AS ,</v>
      </c>
      <c r="D607" s="272"/>
      <c r="E607" s="272"/>
      <c r="F607" s="272"/>
      <c r="G607" s="272"/>
      <c r="H607" s="272"/>
      <c r="I607" s="272"/>
      <c r="J607" s="272"/>
      <c r="K607" s="272"/>
      <c r="L607" s="272"/>
      <c r="M607" s="272"/>
      <c r="N607" s="272"/>
      <c r="O607" s="272"/>
      <c r="P607" s="272"/>
    </row>
    <row r="608" spans="1:16" ht="10.5" customHeight="1">
      <c r="A608" s="270" t="str">
        <f t="shared" si="2"/>
        <v>HTP.P('&lt;&gt;' || REC. || '&lt;/&gt;');</v>
      </c>
      <c r="B608" s="272"/>
      <c r="C608" s="270" t="str">
        <f t="shared" si="3"/>
        <v>DECODE(C_T., 0, NULL, C_T.) AS ,</v>
      </c>
      <c r="D608" s="272"/>
      <c r="E608" s="272"/>
      <c r="F608" s="272"/>
      <c r="G608" s="272"/>
      <c r="H608" s="272"/>
      <c r="I608" s="272"/>
      <c r="J608" s="272"/>
      <c r="K608" s="272"/>
      <c r="L608" s="272"/>
      <c r="M608" s="272"/>
      <c r="N608" s="272"/>
      <c r="O608" s="272"/>
      <c r="P608" s="272"/>
    </row>
    <row r="609" spans="1:16" ht="10.5" customHeight="1">
      <c r="A609" s="270" t="str">
        <f t="shared" si="2"/>
        <v>HTP.P('&lt;&gt;' || REC. || '&lt;/&gt;');</v>
      </c>
      <c r="B609" s="272"/>
      <c r="C609" s="270" t="str">
        <f t="shared" si="3"/>
        <v>DECODE(C_T., 0, NULL, C_T.) AS ,</v>
      </c>
      <c r="D609" s="272"/>
      <c r="E609" s="272"/>
      <c r="F609" s="272"/>
      <c r="G609" s="272"/>
      <c r="H609" s="272"/>
      <c r="I609" s="272"/>
      <c r="J609" s="272"/>
      <c r="K609" s="272"/>
      <c r="L609" s="272"/>
      <c r="M609" s="272"/>
      <c r="N609" s="272"/>
      <c r="O609" s="272"/>
      <c r="P609" s="272"/>
    </row>
    <row r="610" spans="1:16" ht="10.5" customHeight="1">
      <c r="A610" s="270" t="str">
        <f t="shared" si="2"/>
        <v>HTP.P('&lt;&gt;' || REC. || '&lt;/&gt;');</v>
      </c>
      <c r="B610" s="272"/>
      <c r="C610" s="270" t="str">
        <f t="shared" si="3"/>
        <v>DECODE(C_T., 0, NULL, C_T.) AS ,</v>
      </c>
      <c r="D610" s="272"/>
      <c r="E610" s="272"/>
      <c r="F610" s="272"/>
      <c r="G610" s="272"/>
      <c r="H610" s="272"/>
      <c r="I610" s="272"/>
      <c r="J610" s="272"/>
      <c r="K610" s="272"/>
      <c r="L610" s="272"/>
      <c r="M610" s="272"/>
      <c r="N610" s="272"/>
      <c r="O610" s="272"/>
      <c r="P610" s="272"/>
    </row>
    <row r="611" spans="1:16" ht="10.5" customHeight="1">
      <c r="A611" s="270" t="str">
        <f t="shared" si="2"/>
        <v>HTP.P('&lt;&gt;' || REC. || '&lt;/&gt;');</v>
      </c>
      <c r="B611" s="272"/>
      <c r="C611" s="270" t="str">
        <f t="shared" si="3"/>
        <v>DECODE(C_T., 0, NULL, C_T.) AS ,</v>
      </c>
      <c r="D611" s="272"/>
      <c r="E611" s="272"/>
      <c r="F611" s="272"/>
      <c r="G611" s="272"/>
      <c r="H611" s="272"/>
      <c r="I611" s="272"/>
      <c r="J611" s="272"/>
      <c r="K611" s="272"/>
      <c r="L611" s="272"/>
      <c r="M611" s="272"/>
      <c r="N611" s="272"/>
      <c r="O611" s="272"/>
      <c r="P611" s="272"/>
    </row>
    <row r="612" spans="1:16" ht="10.5" customHeight="1">
      <c r="A612" s="270" t="str">
        <f t="shared" si="2"/>
        <v>HTP.P('&lt;&gt;' || REC. || '&lt;/&gt;');</v>
      </c>
      <c r="B612" s="272"/>
      <c r="C612" s="270" t="str">
        <f t="shared" si="3"/>
        <v>DECODE(C_T., 0, NULL, C_T.) AS ,</v>
      </c>
      <c r="D612" s="272"/>
      <c r="E612" s="272"/>
      <c r="F612" s="272"/>
      <c r="G612" s="272"/>
      <c r="H612" s="272"/>
      <c r="I612" s="272"/>
      <c r="J612" s="272"/>
      <c r="K612" s="272"/>
      <c r="L612" s="272"/>
      <c r="M612" s="272"/>
      <c r="N612" s="272"/>
      <c r="O612" s="272"/>
      <c r="P612" s="272"/>
    </row>
    <row r="613" spans="1:16" ht="10.5" customHeight="1">
      <c r="A613" s="270" t="str">
        <f t="shared" si="2"/>
        <v>HTP.P('&lt;&gt;' || REC. || '&lt;/&gt;');</v>
      </c>
      <c r="B613" s="272"/>
      <c r="C613" s="270" t="str">
        <f t="shared" si="3"/>
        <v>DECODE(C_T., 0, NULL, C_T.) AS ,</v>
      </c>
      <c r="D613" s="272"/>
      <c r="E613" s="272"/>
      <c r="F613" s="272"/>
      <c r="G613" s="272"/>
      <c r="H613" s="272"/>
      <c r="I613" s="272"/>
      <c r="J613" s="272"/>
      <c r="K613" s="272"/>
      <c r="L613" s="272"/>
      <c r="M613" s="272"/>
      <c r="N613" s="272"/>
      <c r="O613" s="272"/>
      <c r="P613" s="272"/>
    </row>
    <row r="614" spans="1:16" ht="10.5" customHeight="1">
      <c r="A614" s="270" t="str">
        <f t="shared" si="2"/>
        <v>HTP.P('&lt;&gt;' || REC. || '&lt;/&gt;');</v>
      </c>
      <c r="B614" s="272"/>
      <c r="C614" s="270" t="str">
        <f t="shared" si="3"/>
        <v>DECODE(C_T., 0, NULL, C_T.) AS ,</v>
      </c>
      <c r="D614" s="272"/>
      <c r="E614" s="272"/>
      <c r="F614" s="272"/>
      <c r="G614" s="272"/>
      <c r="H614" s="272"/>
      <c r="I614" s="272"/>
      <c r="J614" s="272"/>
      <c r="K614" s="272"/>
      <c r="L614" s="272"/>
      <c r="M614" s="272"/>
      <c r="N614" s="272"/>
      <c r="O614" s="272"/>
      <c r="P614" s="272"/>
    </row>
    <row r="615" spans="1:16" ht="10.5" customHeight="1">
      <c r="A615" s="270" t="str">
        <f t="shared" si="2"/>
        <v>HTP.P('&lt;&gt;' || REC. || '&lt;/&gt;');</v>
      </c>
      <c r="B615" s="272"/>
      <c r="C615" s="270" t="str">
        <f t="shared" si="3"/>
        <v>DECODE(C_T., 0, NULL, C_T.) AS ,</v>
      </c>
      <c r="D615" s="272"/>
      <c r="E615" s="272"/>
      <c r="F615" s="272"/>
      <c r="G615" s="272"/>
      <c r="H615" s="272"/>
      <c r="I615" s="272"/>
      <c r="J615" s="272"/>
      <c r="K615" s="272"/>
      <c r="L615" s="272"/>
      <c r="M615" s="272"/>
      <c r="N615" s="272"/>
      <c r="O615" s="272"/>
      <c r="P615" s="272"/>
    </row>
    <row r="616" spans="1:16" ht="10.5" customHeight="1">
      <c r="A616" s="270" t="str">
        <f t="shared" si="2"/>
        <v>HTP.P('&lt;&gt;' || REC. || '&lt;/&gt;');</v>
      </c>
      <c r="B616" s="272"/>
      <c r="C616" s="270" t="str">
        <f t="shared" si="3"/>
        <v>DECODE(C_T., 0, NULL, C_T.) AS ,</v>
      </c>
      <c r="D616" s="272"/>
      <c r="E616" s="272"/>
      <c r="F616" s="272"/>
      <c r="G616" s="272"/>
      <c r="H616" s="272"/>
      <c r="I616" s="272"/>
      <c r="J616" s="272"/>
      <c r="K616" s="272"/>
      <c r="L616" s="272"/>
      <c r="M616" s="272"/>
      <c r="N616" s="272"/>
      <c r="O616" s="272"/>
      <c r="P616" s="272"/>
    </row>
    <row r="617" spans="1:16" ht="10.5" customHeight="1">
      <c r="A617" s="270" t="str">
        <f t="shared" si="2"/>
        <v>HTP.P('&lt;&gt;' || REC. || '&lt;/&gt;');</v>
      </c>
      <c r="B617" s="272"/>
      <c r="C617" s="270" t="str">
        <f t="shared" si="3"/>
        <v>DECODE(C_T., 0, NULL, C_T.) AS ,</v>
      </c>
      <c r="D617" s="272"/>
      <c r="E617" s="272"/>
      <c r="F617" s="272"/>
      <c r="G617" s="272"/>
      <c r="H617" s="272"/>
      <c r="I617" s="272"/>
      <c r="J617" s="272"/>
      <c r="K617" s="272"/>
      <c r="L617" s="272"/>
      <c r="M617" s="272"/>
      <c r="N617" s="272"/>
      <c r="O617" s="272"/>
      <c r="P617" s="272"/>
    </row>
    <row r="618" spans="1:16" ht="10.5" customHeight="1">
      <c r="A618" s="270" t="str">
        <f t="shared" si="2"/>
        <v>HTP.P('&lt;&gt;' || REC. || '&lt;/&gt;');</v>
      </c>
      <c r="B618" s="272"/>
      <c r="C618" s="270" t="str">
        <f t="shared" si="3"/>
        <v>DECODE(C_T., 0, NULL, C_T.) AS ,</v>
      </c>
      <c r="D618" s="272"/>
      <c r="E618" s="272"/>
      <c r="F618" s="272"/>
      <c r="G618" s="272"/>
      <c r="H618" s="272"/>
      <c r="I618" s="272"/>
      <c r="J618" s="272"/>
      <c r="K618" s="272"/>
      <c r="L618" s="272"/>
      <c r="M618" s="272"/>
      <c r="N618" s="272"/>
      <c r="O618" s="272"/>
      <c r="P618" s="272"/>
    </row>
    <row r="619" spans="1:16" ht="10.5" customHeight="1">
      <c r="A619" s="270" t="str">
        <f t="shared" si="2"/>
        <v>HTP.P('&lt;&gt;' || REC. || '&lt;/&gt;');</v>
      </c>
      <c r="B619" s="272"/>
      <c r="C619" s="270" t="str">
        <f t="shared" si="3"/>
        <v>DECODE(C_T., 0, NULL, C_T.) AS ,</v>
      </c>
      <c r="D619" s="272"/>
      <c r="E619" s="272"/>
      <c r="F619" s="272"/>
      <c r="G619" s="272"/>
      <c r="H619" s="272"/>
      <c r="I619" s="272"/>
      <c r="J619" s="272"/>
      <c r="K619" s="272"/>
      <c r="L619" s="272"/>
      <c r="M619" s="272"/>
      <c r="N619" s="272"/>
      <c r="O619" s="272"/>
      <c r="P619" s="272"/>
    </row>
    <row r="620" spans="1:16" ht="10.5" customHeight="1">
      <c r="A620" s="270" t="str">
        <f t="shared" si="2"/>
        <v>HTP.P('&lt;&gt;' || REC. || '&lt;/&gt;');</v>
      </c>
      <c r="B620" s="272"/>
      <c r="C620" s="270" t="str">
        <f t="shared" si="3"/>
        <v>DECODE(C_T., 0, NULL, C_T.) AS ,</v>
      </c>
      <c r="D620" s="272"/>
      <c r="E620" s="272"/>
      <c r="F620" s="272"/>
      <c r="G620" s="272"/>
      <c r="H620" s="272"/>
      <c r="I620" s="272"/>
      <c r="J620" s="272"/>
      <c r="K620" s="272"/>
      <c r="L620" s="272"/>
      <c r="M620" s="272"/>
      <c r="N620" s="272"/>
      <c r="O620" s="272"/>
      <c r="P620" s="272"/>
    </row>
    <row r="621" spans="1:16" ht="10.5" customHeight="1">
      <c r="A621" s="270" t="str">
        <f t="shared" si="2"/>
        <v>HTP.P('&lt;&gt;' || REC. || '&lt;/&gt;');</v>
      </c>
      <c r="B621" s="272"/>
      <c r="C621" s="270" t="str">
        <f t="shared" si="3"/>
        <v>DECODE(C_T., 0, NULL, C_T.) AS ,</v>
      </c>
      <c r="D621" s="272"/>
      <c r="E621" s="272"/>
      <c r="F621" s="272"/>
      <c r="G621" s="272"/>
      <c r="H621" s="272"/>
      <c r="I621" s="272"/>
      <c r="J621" s="272"/>
      <c r="K621" s="272"/>
      <c r="L621" s="272"/>
      <c r="M621" s="272"/>
      <c r="N621" s="272"/>
      <c r="O621" s="272"/>
      <c r="P621" s="272"/>
    </row>
    <row r="622" spans="1:16" ht="10.5" customHeight="1">
      <c r="A622" s="270" t="str">
        <f t="shared" ref="A622:A653" si="4">"HTP.P('&lt;"&amp;I384&amp;"&gt;' || "&amp;IF(MID(I384,1,4)="STUB","NULL","REC."&amp;I384)&amp;" || '&lt;/"&amp;I384&amp;"&gt;');"</f>
        <v>HTP.P('&lt;&gt;' || REC. || '&lt;/&gt;');</v>
      </c>
      <c r="B622" s="272"/>
      <c r="C622" s="270" t="str">
        <f t="shared" ref="C622:C653" si="5">"DECODE(C_T."&amp;I384&amp;", 0, NULL, C_T."&amp;I384&amp;") AS "&amp;I384&amp;","</f>
        <v>DECODE(C_T., 0, NULL, C_T.) AS ,</v>
      </c>
      <c r="D622" s="272"/>
      <c r="E622" s="272"/>
      <c r="F622" s="272"/>
      <c r="G622" s="272"/>
      <c r="H622" s="272"/>
      <c r="I622" s="272"/>
      <c r="J622" s="272"/>
      <c r="K622" s="272"/>
      <c r="L622" s="272"/>
      <c r="M622" s="272"/>
      <c r="N622" s="272"/>
      <c r="O622" s="272"/>
      <c r="P622" s="272"/>
    </row>
    <row r="623" spans="1:16" ht="10.5" customHeight="1">
      <c r="A623" s="270" t="str">
        <f t="shared" si="4"/>
        <v>HTP.P('&lt;&gt;' || REC. || '&lt;/&gt;');</v>
      </c>
      <c r="B623" s="272"/>
      <c r="C623" s="270" t="str">
        <f t="shared" si="5"/>
        <v>DECODE(C_T., 0, NULL, C_T.) AS ,</v>
      </c>
      <c r="D623" s="272"/>
      <c r="E623" s="272"/>
      <c r="F623" s="272"/>
      <c r="G623" s="272"/>
      <c r="H623" s="272"/>
      <c r="I623" s="272"/>
      <c r="J623" s="272"/>
      <c r="K623" s="272"/>
      <c r="L623" s="272"/>
      <c r="M623" s="272"/>
      <c r="N623" s="272"/>
      <c r="O623" s="272"/>
      <c r="P623" s="272"/>
    </row>
    <row r="624" spans="1:16" ht="10.5" customHeight="1">
      <c r="A624" s="270" t="str">
        <f t="shared" si="4"/>
        <v>HTP.P('&lt;&gt;' || REC. || '&lt;/&gt;');</v>
      </c>
      <c r="B624" s="272"/>
      <c r="C624" s="270" t="str">
        <f t="shared" si="5"/>
        <v>DECODE(C_T., 0, NULL, C_T.) AS ,</v>
      </c>
      <c r="D624" s="272"/>
      <c r="E624" s="272"/>
      <c r="F624" s="272"/>
      <c r="G624" s="272"/>
      <c r="H624" s="272"/>
      <c r="I624" s="272"/>
      <c r="J624" s="272"/>
      <c r="K624" s="272"/>
      <c r="L624" s="272"/>
      <c r="M624" s="272"/>
      <c r="N624" s="272"/>
      <c r="O624" s="272"/>
      <c r="P624" s="272"/>
    </row>
    <row r="625" spans="1:16" ht="10.5" customHeight="1">
      <c r="A625" s="270" t="str">
        <f t="shared" si="4"/>
        <v>HTP.P('&lt;&gt;' || REC. || '&lt;/&gt;');</v>
      </c>
      <c r="B625" s="272"/>
      <c r="C625" s="270" t="str">
        <f t="shared" si="5"/>
        <v>DECODE(C_T., 0, NULL, C_T.) AS ,</v>
      </c>
      <c r="D625" s="272"/>
      <c r="E625" s="272"/>
      <c r="F625" s="272"/>
      <c r="G625" s="272"/>
      <c r="H625" s="272"/>
      <c r="I625" s="272"/>
      <c r="J625" s="272"/>
      <c r="K625" s="272"/>
      <c r="L625" s="272"/>
      <c r="M625" s="272"/>
      <c r="N625" s="272"/>
      <c r="O625" s="272"/>
      <c r="P625" s="272"/>
    </row>
    <row r="626" spans="1:16" ht="10.5" customHeight="1">
      <c r="A626" s="270" t="str">
        <f t="shared" si="4"/>
        <v>HTP.P('&lt;&gt;' || REC. || '&lt;/&gt;');</v>
      </c>
      <c r="B626" s="272"/>
      <c r="C626" s="270" t="str">
        <f t="shared" si="5"/>
        <v>DECODE(C_T., 0, NULL, C_T.) AS ,</v>
      </c>
      <c r="D626" s="272"/>
      <c r="E626" s="272"/>
      <c r="F626" s="272"/>
      <c r="G626" s="272"/>
      <c r="H626" s="272"/>
      <c r="I626" s="272"/>
      <c r="J626" s="272"/>
      <c r="K626" s="272"/>
      <c r="L626" s="272"/>
      <c r="M626" s="272"/>
      <c r="N626" s="272"/>
      <c r="O626" s="272"/>
      <c r="P626" s="272"/>
    </row>
    <row r="627" spans="1:16" ht="10.5" customHeight="1">
      <c r="A627" s="270" t="str">
        <f t="shared" si="4"/>
        <v>HTP.P('&lt;&gt;' || REC. || '&lt;/&gt;');</v>
      </c>
      <c r="B627" s="272"/>
      <c r="C627" s="270" t="str">
        <f t="shared" si="5"/>
        <v>DECODE(C_T., 0, NULL, C_T.) AS ,</v>
      </c>
      <c r="D627" s="272"/>
      <c r="E627" s="272"/>
      <c r="F627" s="272"/>
      <c r="G627" s="272"/>
      <c r="H627" s="272"/>
      <c r="I627" s="272"/>
      <c r="J627" s="272"/>
      <c r="K627" s="272"/>
      <c r="L627" s="272"/>
      <c r="M627" s="272"/>
      <c r="N627" s="272"/>
      <c r="O627" s="272"/>
      <c r="P627" s="272"/>
    </row>
    <row r="628" spans="1:16" ht="10.5" customHeight="1">
      <c r="A628" s="270" t="str">
        <f t="shared" si="4"/>
        <v>HTP.P('&lt;&gt;' || REC. || '&lt;/&gt;');</v>
      </c>
      <c r="B628" s="272"/>
      <c r="C628" s="270" t="str">
        <f t="shared" si="5"/>
        <v>DECODE(C_T., 0, NULL, C_T.) AS ,</v>
      </c>
      <c r="D628" s="272"/>
      <c r="E628" s="272"/>
      <c r="F628" s="272"/>
      <c r="G628" s="272"/>
      <c r="H628" s="272"/>
      <c r="I628" s="272"/>
      <c r="J628" s="272"/>
      <c r="K628" s="272"/>
      <c r="L628" s="272"/>
      <c r="M628" s="272"/>
      <c r="N628" s="272"/>
      <c r="O628" s="272"/>
      <c r="P628" s="272"/>
    </row>
    <row r="629" spans="1:16" ht="10.5" customHeight="1">
      <c r="A629" s="270" t="str">
        <f t="shared" si="4"/>
        <v>HTP.P('&lt;&gt;' || REC. || '&lt;/&gt;');</v>
      </c>
      <c r="B629" s="272"/>
      <c r="C629" s="270" t="str">
        <f t="shared" si="5"/>
        <v>DECODE(C_T., 0, NULL, C_T.) AS ,</v>
      </c>
      <c r="D629" s="272"/>
      <c r="E629" s="272"/>
      <c r="F629" s="272"/>
      <c r="G629" s="272"/>
      <c r="H629" s="272"/>
      <c r="I629" s="272"/>
      <c r="J629" s="272"/>
      <c r="K629" s="272"/>
      <c r="L629" s="272"/>
      <c r="M629" s="272"/>
      <c r="N629" s="272"/>
      <c r="O629" s="272"/>
      <c r="P629" s="272"/>
    </row>
    <row r="630" spans="1:16" ht="10.5" customHeight="1">
      <c r="A630" s="270" t="str">
        <f t="shared" si="4"/>
        <v>HTP.P('&lt;&gt;' || REC. || '&lt;/&gt;');</v>
      </c>
      <c r="B630" s="272"/>
      <c r="C630" s="270" t="str">
        <f t="shared" si="5"/>
        <v>DECODE(C_T., 0, NULL, C_T.) AS ,</v>
      </c>
      <c r="D630" s="272"/>
      <c r="E630" s="272"/>
      <c r="F630" s="272"/>
      <c r="G630" s="272"/>
      <c r="H630" s="272"/>
      <c r="I630" s="272"/>
      <c r="J630" s="272"/>
      <c r="K630" s="272"/>
      <c r="L630" s="272"/>
      <c r="M630" s="272"/>
      <c r="N630" s="272"/>
      <c r="O630" s="272"/>
      <c r="P630" s="272"/>
    </row>
    <row r="631" spans="1:16" ht="10.5" customHeight="1">
      <c r="A631" s="270" t="str">
        <f t="shared" si="4"/>
        <v>HTP.P('&lt;&gt;' || REC. || '&lt;/&gt;');</v>
      </c>
      <c r="B631" s="272"/>
      <c r="C631" s="270" t="str">
        <f t="shared" si="5"/>
        <v>DECODE(C_T., 0, NULL, C_T.) AS ,</v>
      </c>
      <c r="D631" s="272"/>
      <c r="E631" s="272"/>
      <c r="F631" s="272"/>
      <c r="G631" s="272"/>
      <c r="H631" s="272"/>
      <c r="I631" s="272"/>
      <c r="J631" s="272"/>
      <c r="K631" s="272"/>
      <c r="L631" s="272"/>
      <c r="M631" s="272"/>
      <c r="N631" s="272"/>
      <c r="O631" s="272"/>
      <c r="P631" s="272"/>
    </row>
    <row r="632" spans="1:16" ht="10.5" customHeight="1">
      <c r="A632" s="270" t="str">
        <f t="shared" si="4"/>
        <v>HTP.P('&lt;&gt;' || REC. || '&lt;/&gt;');</v>
      </c>
      <c r="B632" s="272"/>
      <c r="C632" s="270" t="str">
        <f t="shared" si="5"/>
        <v>DECODE(C_T., 0, NULL, C_T.) AS ,</v>
      </c>
      <c r="D632" s="272"/>
      <c r="E632" s="272"/>
      <c r="F632" s="272"/>
      <c r="G632" s="272"/>
      <c r="H632" s="272"/>
      <c r="I632" s="272"/>
      <c r="J632" s="272"/>
      <c r="K632" s="272"/>
      <c r="L632" s="272"/>
      <c r="M632" s="272"/>
      <c r="N632" s="272"/>
      <c r="O632" s="272"/>
      <c r="P632" s="272"/>
    </row>
    <row r="633" spans="1:16" ht="10.5" customHeight="1">
      <c r="A633" s="270" t="str">
        <f t="shared" si="4"/>
        <v>HTP.P('&lt;&gt;' || REC. || '&lt;/&gt;');</v>
      </c>
      <c r="B633" s="272"/>
      <c r="C633" s="270" t="str">
        <f t="shared" si="5"/>
        <v>DECODE(C_T., 0, NULL, C_T.) AS ,</v>
      </c>
      <c r="D633" s="272"/>
      <c r="E633" s="272"/>
      <c r="F633" s="272"/>
      <c r="G633" s="272"/>
      <c r="H633" s="272"/>
      <c r="I633" s="272"/>
      <c r="J633" s="272"/>
      <c r="K633" s="272"/>
      <c r="L633" s="272"/>
      <c r="M633" s="272"/>
      <c r="N633" s="272"/>
      <c r="O633" s="272"/>
      <c r="P633" s="272"/>
    </row>
    <row r="634" spans="1:16" ht="10.5" customHeight="1">
      <c r="A634" s="270" t="str">
        <f t="shared" si="4"/>
        <v>HTP.P('&lt;&gt;' || REC. || '&lt;/&gt;');</v>
      </c>
      <c r="B634" s="272"/>
      <c r="C634" s="270" t="str">
        <f t="shared" si="5"/>
        <v>DECODE(C_T., 0, NULL, C_T.) AS ,</v>
      </c>
      <c r="D634" s="272"/>
      <c r="E634" s="272"/>
      <c r="F634" s="272"/>
      <c r="G634" s="272"/>
      <c r="H634" s="272"/>
      <c r="I634" s="272"/>
      <c r="J634" s="272"/>
      <c r="K634" s="272"/>
      <c r="L634" s="272"/>
      <c r="M634" s="272"/>
      <c r="N634" s="272"/>
      <c r="O634" s="272"/>
      <c r="P634" s="272"/>
    </row>
    <row r="635" spans="1:16" ht="10.5" customHeight="1">
      <c r="A635" s="270" t="str">
        <f t="shared" si="4"/>
        <v>HTP.P('&lt;&gt;' || REC. || '&lt;/&gt;');</v>
      </c>
      <c r="B635" s="272"/>
      <c r="C635" s="270" t="str">
        <f t="shared" si="5"/>
        <v>DECODE(C_T., 0, NULL, C_T.) AS ,</v>
      </c>
      <c r="D635" s="272"/>
      <c r="E635" s="272"/>
      <c r="F635" s="272"/>
      <c r="G635" s="272"/>
      <c r="H635" s="272"/>
      <c r="I635" s="272"/>
      <c r="J635" s="272"/>
      <c r="K635" s="272"/>
      <c r="L635" s="272"/>
      <c r="M635" s="272"/>
      <c r="N635" s="272"/>
      <c r="O635" s="272"/>
      <c r="P635" s="272"/>
    </row>
    <row r="636" spans="1:16" ht="10.5" customHeight="1">
      <c r="A636" s="270" t="str">
        <f t="shared" si="4"/>
        <v>HTP.P('&lt;&gt;' || REC. || '&lt;/&gt;');</v>
      </c>
      <c r="B636" s="272"/>
      <c r="C636" s="270" t="str">
        <f t="shared" si="5"/>
        <v>DECODE(C_T., 0, NULL, C_T.) AS ,</v>
      </c>
      <c r="D636" s="272"/>
      <c r="E636" s="272"/>
      <c r="F636" s="272"/>
      <c r="G636" s="272"/>
      <c r="H636" s="272"/>
      <c r="I636" s="272"/>
      <c r="J636" s="272"/>
      <c r="K636" s="272"/>
      <c r="L636" s="272"/>
      <c r="M636" s="272"/>
      <c r="N636" s="272"/>
      <c r="O636" s="272"/>
      <c r="P636" s="272"/>
    </row>
    <row r="637" spans="1:16" ht="10.5" customHeight="1">
      <c r="A637" s="270" t="str">
        <f t="shared" si="4"/>
        <v>HTP.P('&lt;&gt;' || REC. || '&lt;/&gt;');</v>
      </c>
      <c r="B637" s="272"/>
      <c r="C637" s="270" t="str">
        <f t="shared" si="5"/>
        <v>DECODE(C_T., 0, NULL, C_T.) AS ,</v>
      </c>
      <c r="D637" s="272"/>
      <c r="E637" s="272"/>
      <c r="F637" s="272"/>
      <c r="G637" s="272"/>
      <c r="H637" s="272"/>
      <c r="I637" s="272"/>
      <c r="J637" s="272"/>
      <c r="K637" s="272"/>
      <c r="L637" s="272"/>
      <c r="M637" s="272"/>
      <c r="N637" s="272"/>
      <c r="O637" s="272"/>
      <c r="P637" s="272"/>
    </row>
    <row r="638" spans="1:16" ht="10.5" customHeight="1">
      <c r="A638" s="272"/>
      <c r="B638" s="272"/>
      <c r="C638" s="272"/>
      <c r="D638" s="272"/>
      <c r="E638" s="272"/>
      <c r="F638" s="272"/>
      <c r="G638" s="272"/>
      <c r="H638" s="272"/>
      <c r="I638" s="272"/>
      <c r="J638" s="272"/>
      <c r="K638" s="272"/>
      <c r="L638" s="272"/>
      <c r="M638" s="272"/>
      <c r="N638" s="272"/>
      <c r="O638" s="272"/>
      <c r="P638" s="272"/>
    </row>
    <row r="639" spans="1:16" ht="10.5" customHeight="1">
      <c r="A639" s="272"/>
      <c r="B639" s="272"/>
      <c r="C639" s="272"/>
      <c r="D639" s="272"/>
      <c r="E639" s="272"/>
      <c r="F639" s="272"/>
      <c r="G639" s="272"/>
      <c r="H639" s="272"/>
      <c r="I639" s="272"/>
      <c r="J639" s="272"/>
      <c r="K639" s="272"/>
      <c r="L639" s="272"/>
      <c r="M639" s="272"/>
      <c r="N639" s="272"/>
      <c r="O639" s="272"/>
      <c r="P639" s="272"/>
    </row>
    <row r="640" spans="1:16" ht="10.5" customHeight="1">
      <c r="A640" s="272"/>
      <c r="B640" s="272"/>
      <c r="C640" s="272"/>
      <c r="D640" s="272"/>
      <c r="E640" s="272"/>
      <c r="F640" s="272"/>
      <c r="G640" s="272"/>
      <c r="H640" s="272"/>
      <c r="I640" s="272"/>
      <c r="J640" s="272"/>
      <c r="K640" s="272"/>
      <c r="L640" s="272"/>
      <c r="M640" s="272"/>
      <c r="N640" s="272"/>
      <c r="O640" s="272"/>
      <c r="P640" s="272"/>
    </row>
    <row r="641" spans="1:16" ht="10.5" customHeight="1">
      <c r="A641" s="272"/>
      <c r="B641" s="272"/>
      <c r="C641" s="272"/>
      <c r="D641" s="272"/>
      <c r="E641" s="272"/>
      <c r="F641" s="272"/>
      <c r="G641" s="272"/>
      <c r="H641" s="272"/>
      <c r="I641" s="272"/>
      <c r="J641" s="272"/>
      <c r="K641" s="272"/>
      <c r="L641" s="272"/>
      <c r="M641" s="272"/>
      <c r="N641" s="272"/>
      <c r="O641" s="272"/>
      <c r="P641" s="272"/>
    </row>
    <row r="642" spans="1:16" ht="10.5" customHeight="1">
      <c r="A642" s="272"/>
      <c r="B642" s="272"/>
      <c r="C642" s="272"/>
      <c r="D642" s="272"/>
      <c r="E642" s="272"/>
      <c r="F642" s="272"/>
      <c r="G642" s="272"/>
      <c r="H642" s="272"/>
      <c r="I642" s="272"/>
      <c r="J642" s="272"/>
      <c r="K642" s="272"/>
      <c r="L642" s="272"/>
      <c r="M642" s="272"/>
      <c r="N642" s="272"/>
      <c r="O642" s="272"/>
      <c r="P642" s="272"/>
    </row>
    <row r="643" spans="1:16" ht="10.5" customHeight="1">
      <c r="A643" s="272"/>
      <c r="B643" s="272"/>
      <c r="C643" s="272"/>
      <c r="D643" s="272"/>
      <c r="E643" s="272"/>
      <c r="F643" s="272"/>
      <c r="G643" s="272"/>
      <c r="H643" s="272"/>
      <c r="I643" s="272"/>
      <c r="J643" s="272"/>
      <c r="K643" s="272"/>
      <c r="L643" s="272"/>
      <c r="M643" s="272"/>
      <c r="N643" s="272"/>
      <c r="O643" s="272"/>
      <c r="P643" s="272"/>
    </row>
    <row r="644" spans="1:16" ht="10.5" customHeight="1">
      <c r="A644" s="270" t="str">
        <f t="shared" ref="A644:A675" si="6">"HTP.P('&lt;"&amp;I406&amp;"&gt;' || "&amp;IF(MID(I406,1,6)="L_STUB","NULL","REC."&amp;I406)&amp;" || '&lt;/"&amp;I406&amp;"&gt;');"</f>
        <v>HTP.P('&lt;&gt;' || REC. || '&lt;/&gt;');</v>
      </c>
      <c r="B644" s="272"/>
      <c r="C644" s="270" t="str">
        <f t="shared" ref="C644:C675" si="7">"DECODE(C_T."&amp;I406&amp;", 0, NULL, C_T."&amp;I406&amp;") AS "&amp;I406&amp;","</f>
        <v>DECODE(C_T., 0, NULL, C_T.) AS ,</v>
      </c>
      <c r="D644" s="272"/>
      <c r="E644" s="272"/>
      <c r="F644" s="272"/>
      <c r="G644" s="272"/>
      <c r="H644" s="272"/>
      <c r="I644" s="272"/>
      <c r="J644" s="272"/>
      <c r="K644" s="272"/>
      <c r="L644" s="272"/>
      <c r="M644" s="272"/>
      <c r="N644" s="272"/>
      <c r="O644" s="272"/>
      <c r="P644" s="272"/>
    </row>
    <row r="645" spans="1:16" ht="10.5" customHeight="1">
      <c r="A645" s="270" t="str">
        <f t="shared" si="6"/>
        <v>HTP.P('&lt;&gt;' || REC. || '&lt;/&gt;');</v>
      </c>
      <c r="B645" s="272"/>
      <c r="C645" s="270" t="str">
        <f t="shared" si="7"/>
        <v>DECODE(C_T., 0, NULL, C_T.) AS ,</v>
      </c>
      <c r="D645" s="272"/>
      <c r="E645" s="272"/>
      <c r="F645" s="272"/>
      <c r="G645" s="272"/>
      <c r="H645" s="272"/>
      <c r="I645" s="272"/>
      <c r="J645" s="272"/>
      <c r="K645" s="272"/>
      <c r="L645" s="272"/>
      <c r="M645" s="272"/>
      <c r="N645" s="272"/>
      <c r="O645" s="272"/>
      <c r="P645" s="272"/>
    </row>
    <row r="646" spans="1:16" ht="10.5" customHeight="1">
      <c r="A646" s="270" t="str">
        <f t="shared" si="6"/>
        <v>HTP.P('&lt;&gt;' || REC. || '&lt;/&gt;');</v>
      </c>
      <c r="B646" s="272"/>
      <c r="C646" s="270" t="str">
        <f t="shared" si="7"/>
        <v>DECODE(C_T., 0, NULL, C_T.) AS ,</v>
      </c>
      <c r="D646" s="272"/>
      <c r="E646" s="272"/>
      <c r="F646" s="272"/>
      <c r="G646" s="272"/>
      <c r="H646" s="272"/>
      <c r="I646" s="272"/>
      <c r="J646" s="272"/>
      <c r="K646" s="272"/>
      <c r="L646" s="272"/>
      <c r="M646" s="272"/>
      <c r="N646" s="272"/>
      <c r="O646" s="272"/>
      <c r="P646" s="272"/>
    </row>
    <row r="647" spans="1:16" ht="10.5" customHeight="1">
      <c r="A647" s="270" t="str">
        <f t="shared" si="6"/>
        <v>HTP.P('&lt;&gt;' || REC. || '&lt;/&gt;');</v>
      </c>
      <c r="B647" s="272"/>
      <c r="C647" s="270" t="str">
        <f t="shared" si="7"/>
        <v>DECODE(C_T., 0, NULL, C_T.) AS ,</v>
      </c>
      <c r="D647" s="272"/>
      <c r="E647" s="272"/>
      <c r="F647" s="272"/>
      <c r="G647" s="272"/>
      <c r="H647" s="272"/>
      <c r="I647" s="272"/>
      <c r="J647" s="272"/>
      <c r="K647" s="272"/>
      <c r="L647" s="272"/>
      <c r="M647" s="272"/>
      <c r="N647" s="272"/>
      <c r="O647" s="272"/>
      <c r="P647" s="272"/>
    </row>
    <row r="648" spans="1:16" ht="10.5" customHeight="1">
      <c r="A648" s="270" t="str">
        <f t="shared" si="6"/>
        <v>HTP.P('&lt;&gt;' || REC. || '&lt;/&gt;');</v>
      </c>
      <c r="B648" s="272"/>
      <c r="C648" s="270" t="str">
        <f t="shared" si="7"/>
        <v>DECODE(C_T., 0, NULL, C_T.) AS ,</v>
      </c>
      <c r="D648" s="272"/>
      <c r="E648" s="272"/>
      <c r="F648" s="272"/>
      <c r="G648" s="272"/>
      <c r="H648" s="272"/>
      <c r="I648" s="272"/>
      <c r="J648" s="272"/>
      <c r="K648" s="272"/>
      <c r="L648" s="272"/>
      <c r="M648" s="272"/>
      <c r="N648" s="272"/>
      <c r="O648" s="272"/>
      <c r="P648" s="272"/>
    </row>
    <row r="649" spans="1:16" ht="10.5" customHeight="1">
      <c r="A649" s="270" t="str">
        <f t="shared" si="6"/>
        <v>HTP.P('&lt;&gt;' || REC. || '&lt;/&gt;');</v>
      </c>
      <c r="B649" s="272"/>
      <c r="C649" s="270" t="str">
        <f t="shared" si="7"/>
        <v>DECODE(C_T., 0, NULL, C_T.) AS ,</v>
      </c>
      <c r="D649" s="272"/>
      <c r="E649" s="272"/>
      <c r="F649" s="272"/>
      <c r="G649" s="272"/>
      <c r="H649" s="272"/>
      <c r="I649" s="272"/>
      <c r="J649" s="272"/>
      <c r="K649" s="272"/>
      <c r="L649" s="272"/>
      <c r="M649" s="272"/>
      <c r="N649" s="272"/>
      <c r="O649" s="272"/>
      <c r="P649" s="272"/>
    </row>
    <row r="650" spans="1:16" ht="10.5" customHeight="1">
      <c r="A650" s="270" t="str">
        <f t="shared" si="6"/>
        <v>HTP.P('&lt;&gt;' || REC. || '&lt;/&gt;');</v>
      </c>
      <c r="B650" s="272"/>
      <c r="C650" s="270" t="str">
        <f t="shared" si="7"/>
        <v>DECODE(C_T., 0, NULL, C_T.) AS ,</v>
      </c>
      <c r="D650" s="272"/>
      <c r="E650" s="272"/>
      <c r="F650" s="272"/>
      <c r="G650" s="272"/>
      <c r="H650" s="272"/>
      <c r="I650" s="272"/>
      <c r="J650" s="272"/>
      <c r="K650" s="272"/>
      <c r="L650" s="272"/>
      <c r="M650" s="272"/>
      <c r="N650" s="272"/>
      <c r="O650" s="272"/>
      <c r="P650" s="272"/>
    </row>
    <row r="651" spans="1:16" ht="10.5" customHeight="1">
      <c r="A651" s="270" t="str">
        <f t="shared" si="6"/>
        <v>HTP.P('&lt;&gt;' || REC. || '&lt;/&gt;');</v>
      </c>
      <c r="B651" s="272"/>
      <c r="C651" s="270" t="str">
        <f t="shared" si="7"/>
        <v>DECODE(C_T., 0, NULL, C_T.) AS ,</v>
      </c>
      <c r="D651" s="272"/>
      <c r="E651" s="272"/>
      <c r="F651" s="272"/>
      <c r="G651" s="272"/>
      <c r="H651" s="272"/>
      <c r="I651" s="272"/>
      <c r="J651" s="272"/>
      <c r="K651" s="272"/>
      <c r="L651" s="272"/>
      <c r="M651" s="272"/>
      <c r="N651" s="272"/>
      <c r="O651" s="272"/>
      <c r="P651" s="272"/>
    </row>
    <row r="652" spans="1:16" ht="10.5" customHeight="1">
      <c r="A652" s="270" t="str">
        <f t="shared" si="6"/>
        <v>HTP.P('&lt;&gt;' || REC. || '&lt;/&gt;');</v>
      </c>
      <c r="B652" s="272"/>
      <c r="C652" s="270" t="str">
        <f t="shared" si="7"/>
        <v>DECODE(C_T., 0, NULL, C_T.) AS ,</v>
      </c>
      <c r="D652" s="272"/>
      <c r="E652" s="272"/>
      <c r="F652" s="272"/>
      <c r="G652" s="272"/>
      <c r="H652" s="272"/>
      <c r="I652" s="272"/>
      <c r="J652" s="272"/>
      <c r="K652" s="272"/>
      <c r="L652" s="272"/>
      <c r="M652" s="272"/>
      <c r="N652" s="272"/>
      <c r="O652" s="272"/>
      <c r="P652" s="272"/>
    </row>
    <row r="653" spans="1:16" ht="10.5" customHeight="1">
      <c r="A653" s="270" t="str">
        <f t="shared" si="6"/>
        <v>HTP.P('&lt;&gt;' || REC. || '&lt;/&gt;');</v>
      </c>
      <c r="B653" s="272"/>
      <c r="C653" s="270" t="str">
        <f t="shared" si="7"/>
        <v>DECODE(C_T., 0, NULL, C_T.) AS ,</v>
      </c>
      <c r="D653" s="272"/>
      <c r="E653" s="272"/>
      <c r="F653" s="272"/>
      <c r="G653" s="272"/>
      <c r="H653" s="272"/>
      <c r="I653" s="272"/>
      <c r="J653" s="272"/>
      <c r="K653" s="272"/>
      <c r="L653" s="272"/>
      <c r="M653" s="272"/>
      <c r="N653" s="272"/>
      <c r="O653" s="272"/>
      <c r="P653" s="272"/>
    </row>
    <row r="654" spans="1:16" ht="10.5" customHeight="1">
      <c r="A654" s="270" t="str">
        <f t="shared" si="6"/>
        <v>HTP.P('&lt;&gt;' || REC. || '&lt;/&gt;');</v>
      </c>
      <c r="B654" s="272"/>
      <c r="C654" s="270" t="str">
        <f t="shared" si="7"/>
        <v>DECODE(C_T., 0, NULL, C_T.) AS ,</v>
      </c>
      <c r="D654" s="272"/>
      <c r="E654" s="272"/>
      <c r="F654" s="272"/>
      <c r="G654" s="272"/>
      <c r="H654" s="272"/>
      <c r="I654" s="272"/>
      <c r="J654" s="272"/>
      <c r="K654" s="272"/>
      <c r="L654" s="272"/>
      <c r="M654" s="272"/>
      <c r="N654" s="272"/>
      <c r="O654" s="272"/>
      <c r="P654" s="272"/>
    </row>
    <row r="655" spans="1:16" ht="10.5" customHeight="1">
      <c r="A655" s="270" t="str">
        <f t="shared" si="6"/>
        <v>HTP.P('&lt;&gt;' || REC. || '&lt;/&gt;');</v>
      </c>
      <c r="B655" s="272"/>
      <c r="C655" s="270" t="str">
        <f t="shared" si="7"/>
        <v>DECODE(C_T., 0, NULL, C_T.) AS ,</v>
      </c>
      <c r="D655" s="272"/>
      <c r="E655" s="272"/>
      <c r="F655" s="272"/>
      <c r="G655" s="272"/>
      <c r="H655" s="272"/>
      <c r="I655" s="272"/>
      <c r="J655" s="272"/>
      <c r="K655" s="272"/>
      <c r="L655" s="272"/>
      <c r="M655" s="272"/>
      <c r="N655" s="272"/>
      <c r="O655" s="272"/>
      <c r="P655" s="272"/>
    </row>
    <row r="656" spans="1:16" ht="10.5" customHeight="1">
      <c r="A656" s="270" t="str">
        <f t="shared" si="6"/>
        <v>HTP.P('&lt;&gt;' || REC. || '&lt;/&gt;');</v>
      </c>
      <c r="B656" s="272"/>
      <c r="C656" s="270" t="str">
        <f t="shared" si="7"/>
        <v>DECODE(C_T., 0, NULL, C_T.) AS ,</v>
      </c>
      <c r="D656" s="272"/>
      <c r="E656" s="272"/>
      <c r="F656" s="272"/>
      <c r="G656" s="272"/>
      <c r="H656" s="272"/>
      <c r="I656" s="272"/>
      <c r="J656" s="272"/>
      <c r="K656" s="272"/>
      <c r="L656" s="272"/>
      <c r="M656" s="272"/>
      <c r="N656" s="272"/>
      <c r="O656" s="272"/>
      <c r="P656" s="272"/>
    </row>
    <row r="657" spans="1:16" ht="10.5" customHeight="1">
      <c r="A657" s="270" t="str">
        <f t="shared" si="6"/>
        <v>HTP.P('&lt;&gt;' || REC. || '&lt;/&gt;');</v>
      </c>
      <c r="B657" s="272"/>
      <c r="C657" s="270" t="str">
        <f t="shared" si="7"/>
        <v>DECODE(C_T., 0, NULL, C_T.) AS ,</v>
      </c>
      <c r="D657" s="272"/>
      <c r="E657" s="272"/>
      <c r="F657" s="272"/>
      <c r="G657" s="272"/>
      <c r="H657" s="272"/>
      <c r="I657" s="272"/>
      <c r="J657" s="272"/>
      <c r="K657" s="272"/>
      <c r="L657" s="272"/>
      <c r="M657" s="272"/>
      <c r="N657" s="272"/>
      <c r="O657" s="272"/>
      <c r="P657" s="272"/>
    </row>
    <row r="658" spans="1:16" ht="10.5" customHeight="1">
      <c r="A658" s="270" t="str">
        <f t="shared" si="6"/>
        <v>HTP.P('&lt;&gt;' || REC. || '&lt;/&gt;');</v>
      </c>
      <c r="B658" s="272"/>
      <c r="C658" s="270" t="str">
        <f t="shared" si="7"/>
        <v>DECODE(C_T., 0, NULL, C_T.) AS ,</v>
      </c>
      <c r="D658" s="272"/>
      <c r="E658" s="272"/>
      <c r="F658" s="272"/>
      <c r="G658" s="272"/>
      <c r="H658" s="272"/>
      <c r="I658" s="272"/>
      <c r="J658" s="272"/>
      <c r="K658" s="272"/>
      <c r="L658" s="272"/>
      <c r="M658" s="272"/>
      <c r="N658" s="272"/>
      <c r="O658" s="272"/>
      <c r="P658" s="272"/>
    </row>
    <row r="659" spans="1:16" ht="10.5" customHeight="1">
      <c r="A659" s="270" t="str">
        <f t="shared" si="6"/>
        <v>HTP.P('&lt;&gt;' || REC. || '&lt;/&gt;');</v>
      </c>
      <c r="B659" s="272"/>
      <c r="C659" s="270" t="str">
        <f t="shared" si="7"/>
        <v>DECODE(C_T., 0, NULL, C_T.) AS ,</v>
      </c>
      <c r="D659" s="272"/>
      <c r="E659" s="272"/>
      <c r="F659" s="272"/>
      <c r="G659" s="272"/>
      <c r="H659" s="272"/>
      <c r="I659" s="272"/>
      <c r="J659" s="272"/>
      <c r="K659" s="272"/>
      <c r="L659" s="272"/>
      <c r="M659" s="272"/>
      <c r="N659" s="272"/>
      <c r="O659" s="272"/>
      <c r="P659" s="272"/>
    </row>
    <row r="660" spans="1:16" ht="10.5" customHeight="1">
      <c r="A660" s="270" t="str">
        <f t="shared" si="6"/>
        <v>HTP.P('&lt;&gt;' || REC. || '&lt;/&gt;');</v>
      </c>
      <c r="B660" s="272"/>
      <c r="C660" s="270" t="str">
        <f t="shared" si="7"/>
        <v>DECODE(C_T., 0, NULL, C_T.) AS ,</v>
      </c>
      <c r="D660" s="272"/>
      <c r="E660" s="272"/>
      <c r="F660" s="272"/>
      <c r="G660" s="272"/>
      <c r="H660" s="272"/>
      <c r="I660" s="272"/>
      <c r="J660" s="272"/>
      <c r="K660" s="272"/>
      <c r="L660" s="272"/>
      <c r="M660" s="272"/>
      <c r="N660" s="272"/>
      <c r="O660" s="272"/>
      <c r="P660" s="272"/>
    </row>
    <row r="661" spans="1:16" ht="10.5" customHeight="1">
      <c r="A661" s="270" t="str">
        <f t="shared" si="6"/>
        <v>HTP.P('&lt;&gt;' || REC. || '&lt;/&gt;');</v>
      </c>
      <c r="B661" s="272"/>
      <c r="C661" s="270" t="str">
        <f t="shared" si="7"/>
        <v>DECODE(C_T., 0, NULL, C_T.) AS ,</v>
      </c>
      <c r="D661" s="272"/>
      <c r="E661" s="272"/>
      <c r="F661" s="272"/>
      <c r="G661" s="272"/>
      <c r="H661" s="272"/>
      <c r="I661" s="272"/>
      <c r="J661" s="272"/>
      <c r="K661" s="272"/>
      <c r="L661" s="272"/>
      <c r="M661" s="272"/>
      <c r="N661" s="272"/>
      <c r="O661" s="272"/>
      <c r="P661" s="272"/>
    </row>
    <row r="662" spans="1:16" ht="10.5" customHeight="1">
      <c r="A662" s="270" t="str">
        <f t="shared" si="6"/>
        <v>HTP.P('&lt;&gt;' || REC. || '&lt;/&gt;');</v>
      </c>
      <c r="B662" s="272"/>
      <c r="C662" s="270" t="str">
        <f t="shared" si="7"/>
        <v>DECODE(C_T., 0, NULL, C_T.) AS ,</v>
      </c>
      <c r="D662" s="272"/>
      <c r="E662" s="272"/>
      <c r="F662" s="272"/>
      <c r="G662" s="272"/>
      <c r="H662" s="272"/>
      <c r="I662" s="272"/>
      <c r="J662" s="272"/>
      <c r="K662" s="272"/>
      <c r="L662" s="272"/>
      <c r="M662" s="272"/>
      <c r="N662" s="272"/>
      <c r="O662" s="272"/>
      <c r="P662" s="272"/>
    </row>
    <row r="663" spans="1:16" ht="10.5" customHeight="1">
      <c r="A663" s="270" t="str">
        <f t="shared" si="6"/>
        <v>HTP.P('&lt;&gt;' || REC. || '&lt;/&gt;');</v>
      </c>
      <c r="B663" s="272"/>
      <c r="C663" s="270" t="str">
        <f t="shared" si="7"/>
        <v>DECODE(C_T., 0, NULL, C_T.) AS ,</v>
      </c>
      <c r="D663" s="272"/>
      <c r="E663" s="272"/>
      <c r="F663" s="272"/>
      <c r="G663" s="272"/>
      <c r="H663" s="272"/>
      <c r="I663" s="272"/>
      <c r="J663" s="272"/>
      <c r="K663" s="272"/>
      <c r="L663" s="272"/>
      <c r="M663" s="272"/>
      <c r="N663" s="272"/>
      <c r="O663" s="272"/>
      <c r="P663" s="272"/>
    </row>
    <row r="664" spans="1:16" ht="10.5" customHeight="1">
      <c r="A664" s="270" t="str">
        <f t="shared" si="6"/>
        <v>HTP.P('&lt;&gt;' || REC. || '&lt;/&gt;');</v>
      </c>
      <c r="B664" s="272"/>
      <c r="C664" s="270" t="str">
        <f t="shared" si="7"/>
        <v>DECODE(C_T., 0, NULL, C_T.) AS ,</v>
      </c>
      <c r="D664" s="272"/>
      <c r="E664" s="272"/>
      <c r="F664" s="272"/>
      <c r="G664" s="272"/>
      <c r="H664" s="272"/>
      <c r="I664" s="272"/>
      <c r="J664" s="272"/>
      <c r="K664" s="272"/>
      <c r="L664" s="272"/>
      <c r="M664" s="272"/>
      <c r="N664" s="272"/>
      <c r="O664" s="272"/>
      <c r="P664" s="272"/>
    </row>
    <row r="665" spans="1:16" ht="10.5" customHeight="1">
      <c r="A665" s="270" t="str">
        <f t="shared" si="6"/>
        <v>HTP.P('&lt;&gt;' || REC. || '&lt;/&gt;');</v>
      </c>
      <c r="B665" s="272"/>
      <c r="C665" s="270" t="str">
        <f t="shared" si="7"/>
        <v>DECODE(C_T., 0, NULL, C_T.) AS ,</v>
      </c>
      <c r="D665" s="272"/>
      <c r="E665" s="272"/>
      <c r="F665" s="272"/>
      <c r="G665" s="272"/>
      <c r="H665" s="272"/>
      <c r="I665" s="272"/>
      <c r="J665" s="272"/>
      <c r="K665" s="272"/>
      <c r="L665" s="272"/>
      <c r="M665" s="272"/>
      <c r="N665" s="272"/>
      <c r="O665" s="272"/>
      <c r="P665" s="272"/>
    </row>
    <row r="666" spans="1:16" ht="10.5" customHeight="1">
      <c r="A666" s="270" t="str">
        <f t="shared" si="6"/>
        <v>HTP.P('&lt;&gt;' || REC. || '&lt;/&gt;');</v>
      </c>
      <c r="B666" s="272"/>
      <c r="C666" s="270" t="str">
        <f t="shared" si="7"/>
        <v>DECODE(C_T., 0, NULL, C_T.) AS ,</v>
      </c>
      <c r="D666" s="272"/>
      <c r="E666" s="272"/>
      <c r="F666" s="272"/>
      <c r="G666" s="272"/>
      <c r="H666" s="272"/>
      <c r="I666" s="272"/>
      <c r="J666" s="272"/>
      <c r="K666" s="272"/>
      <c r="L666" s="272"/>
      <c r="M666" s="272"/>
      <c r="N666" s="272"/>
      <c r="O666" s="272"/>
      <c r="P666" s="272"/>
    </row>
    <row r="667" spans="1:16" ht="10.5" customHeight="1">
      <c r="A667" s="270" t="str">
        <f t="shared" si="6"/>
        <v>HTP.P('&lt;&gt;' || REC. || '&lt;/&gt;');</v>
      </c>
      <c r="B667" s="272"/>
      <c r="C667" s="270" t="str">
        <f t="shared" si="7"/>
        <v>DECODE(C_T., 0, NULL, C_T.) AS ,</v>
      </c>
      <c r="D667" s="272"/>
      <c r="E667" s="272"/>
      <c r="F667" s="272"/>
      <c r="G667" s="272"/>
      <c r="H667" s="272"/>
      <c r="I667" s="272"/>
      <c r="J667" s="272"/>
      <c r="K667" s="272"/>
      <c r="L667" s="272"/>
      <c r="M667" s="272"/>
      <c r="N667" s="272"/>
      <c r="O667" s="272"/>
      <c r="P667" s="272"/>
    </row>
    <row r="668" spans="1:16" ht="10.5" customHeight="1">
      <c r="A668" s="270" t="str">
        <f t="shared" si="6"/>
        <v>HTP.P('&lt;&gt;' || REC. || '&lt;/&gt;');</v>
      </c>
      <c r="B668" s="272"/>
      <c r="C668" s="270" t="str">
        <f t="shared" si="7"/>
        <v>DECODE(C_T., 0, NULL, C_T.) AS ,</v>
      </c>
      <c r="D668" s="272"/>
      <c r="E668" s="272"/>
      <c r="F668" s="272"/>
      <c r="G668" s="272"/>
      <c r="H668" s="272"/>
      <c r="I668" s="272"/>
      <c r="J668" s="272"/>
      <c r="K668" s="272"/>
      <c r="L668" s="272"/>
      <c r="M668" s="272"/>
      <c r="N668" s="272"/>
      <c r="O668" s="272"/>
      <c r="P668" s="272"/>
    </row>
    <row r="669" spans="1:16" ht="10.5" customHeight="1">
      <c r="A669" s="270" t="str">
        <f t="shared" si="6"/>
        <v>HTP.P('&lt;&gt;' || REC. || '&lt;/&gt;');</v>
      </c>
      <c r="B669" s="272"/>
      <c r="C669" s="270" t="str">
        <f t="shared" si="7"/>
        <v>DECODE(C_T., 0, NULL, C_T.) AS ,</v>
      </c>
      <c r="D669" s="272"/>
      <c r="E669" s="272"/>
      <c r="F669" s="272"/>
      <c r="G669" s="272"/>
      <c r="H669" s="272"/>
      <c r="I669" s="272"/>
      <c r="J669" s="272"/>
      <c r="K669" s="272"/>
      <c r="L669" s="272"/>
      <c r="M669" s="272"/>
      <c r="N669" s="272"/>
      <c r="O669" s="272"/>
      <c r="P669" s="272"/>
    </row>
    <row r="670" spans="1:16" ht="10.5" customHeight="1">
      <c r="A670" s="270" t="str">
        <f t="shared" si="6"/>
        <v>HTP.P('&lt;&gt;' || REC. || '&lt;/&gt;');</v>
      </c>
      <c r="B670" s="272"/>
      <c r="C670" s="270" t="str">
        <f t="shared" si="7"/>
        <v>DECODE(C_T., 0, NULL, C_T.) AS ,</v>
      </c>
      <c r="D670" s="272"/>
      <c r="E670" s="272"/>
      <c r="F670" s="272"/>
      <c r="G670" s="272"/>
      <c r="H670" s="272"/>
      <c r="I670" s="272"/>
      <c r="J670" s="272"/>
      <c r="K670" s="272"/>
      <c r="L670" s="272"/>
      <c r="M670" s="272"/>
      <c r="N670" s="272"/>
      <c r="O670" s="272"/>
      <c r="P670" s="272"/>
    </row>
    <row r="671" spans="1:16" ht="10.5" customHeight="1">
      <c r="A671" s="270" t="str">
        <f t="shared" si="6"/>
        <v>HTP.P('&lt;&gt;' || REC. || '&lt;/&gt;');</v>
      </c>
      <c r="B671" s="272"/>
      <c r="C671" s="270" t="str">
        <f t="shared" si="7"/>
        <v>DECODE(C_T., 0, NULL, C_T.) AS ,</v>
      </c>
      <c r="D671" s="272"/>
      <c r="E671" s="272"/>
      <c r="F671" s="272"/>
      <c r="G671" s="272"/>
      <c r="H671" s="272"/>
      <c r="I671" s="272"/>
      <c r="J671" s="272"/>
      <c r="K671" s="272"/>
      <c r="L671" s="272"/>
      <c r="M671" s="272"/>
      <c r="N671" s="272"/>
      <c r="O671" s="272"/>
      <c r="P671" s="272"/>
    </row>
    <row r="672" spans="1:16" ht="10.5" customHeight="1">
      <c r="A672" s="270" t="str">
        <f t="shared" si="6"/>
        <v>HTP.P('&lt;&gt;' || REC. || '&lt;/&gt;');</v>
      </c>
      <c r="B672" s="272"/>
      <c r="C672" s="270" t="str">
        <f t="shared" si="7"/>
        <v>DECODE(C_T., 0, NULL, C_T.) AS ,</v>
      </c>
      <c r="D672" s="272"/>
      <c r="E672" s="272"/>
      <c r="F672" s="272"/>
      <c r="G672" s="272"/>
      <c r="H672" s="272"/>
      <c r="I672" s="272"/>
      <c r="J672" s="272"/>
      <c r="K672" s="272"/>
      <c r="L672" s="272"/>
      <c r="M672" s="272"/>
      <c r="N672" s="272"/>
      <c r="O672" s="272"/>
      <c r="P672" s="272"/>
    </row>
    <row r="673" spans="1:16" ht="10.5" customHeight="1">
      <c r="A673" s="270" t="str">
        <f t="shared" si="6"/>
        <v>HTP.P('&lt;&gt;' || REC. || '&lt;/&gt;');</v>
      </c>
      <c r="B673" s="272"/>
      <c r="C673" s="270" t="str">
        <f t="shared" si="7"/>
        <v>DECODE(C_T., 0, NULL, C_T.) AS ,</v>
      </c>
      <c r="D673" s="272"/>
      <c r="E673" s="272"/>
      <c r="F673" s="272"/>
      <c r="G673" s="272"/>
      <c r="H673" s="272"/>
      <c r="I673" s="272"/>
      <c r="J673" s="272"/>
      <c r="K673" s="272"/>
      <c r="L673" s="272"/>
      <c r="M673" s="272"/>
      <c r="N673" s="272"/>
      <c r="O673" s="272"/>
      <c r="P673" s="272"/>
    </row>
    <row r="674" spans="1:16" ht="10.5" customHeight="1">
      <c r="A674" s="270" t="str">
        <f t="shared" si="6"/>
        <v>HTP.P('&lt;&gt;' || REC. || '&lt;/&gt;');</v>
      </c>
      <c r="B674" s="272"/>
      <c r="C674" s="270" t="str">
        <f t="shared" si="7"/>
        <v>DECODE(C_T., 0, NULL, C_T.) AS ,</v>
      </c>
      <c r="D674" s="272"/>
      <c r="E674" s="272"/>
      <c r="F674" s="272"/>
      <c r="G674" s="272"/>
      <c r="H674" s="272"/>
      <c r="I674" s="272"/>
      <c r="J674" s="272"/>
      <c r="K674" s="272"/>
      <c r="L674" s="272"/>
      <c r="M674" s="272"/>
      <c r="N674" s="272"/>
      <c r="O674" s="272"/>
      <c r="P674" s="272"/>
    </row>
    <row r="675" spans="1:16" ht="10.5" customHeight="1">
      <c r="A675" s="270" t="str">
        <f t="shared" si="6"/>
        <v>HTP.P('&lt;&gt;' || REC. || '&lt;/&gt;');</v>
      </c>
      <c r="B675" s="272"/>
      <c r="C675" s="270" t="str">
        <f t="shared" si="7"/>
        <v>DECODE(C_T., 0, NULL, C_T.) AS ,</v>
      </c>
      <c r="D675" s="272"/>
      <c r="E675" s="272"/>
      <c r="F675" s="272"/>
      <c r="G675" s="272"/>
      <c r="H675" s="272"/>
      <c r="I675" s="272"/>
      <c r="J675" s="272"/>
      <c r="K675" s="272"/>
      <c r="L675" s="272"/>
      <c r="M675" s="272"/>
      <c r="N675" s="272"/>
      <c r="O675" s="272"/>
      <c r="P675" s="272"/>
    </row>
    <row r="676" spans="1:16" ht="10.5" customHeight="1">
      <c r="A676" s="270" t="str">
        <f t="shared" ref="A676:A707" si="8">"HTP.P('&lt;"&amp;I438&amp;"&gt;' || "&amp;IF(MID(I438,1,6)="L_STUB","NULL","REC."&amp;I438)&amp;" || '&lt;/"&amp;I438&amp;"&gt;');"</f>
        <v>HTP.P('&lt;&gt;' || REC. || '&lt;/&gt;');</v>
      </c>
      <c r="B676" s="272"/>
      <c r="C676" s="270" t="str">
        <f t="shared" ref="C676:C707" si="9">"DECODE(C_T."&amp;I438&amp;", 0, NULL, C_T."&amp;I438&amp;") AS "&amp;I438&amp;","</f>
        <v>DECODE(C_T., 0, NULL, C_T.) AS ,</v>
      </c>
      <c r="D676" s="272"/>
      <c r="E676" s="272"/>
      <c r="F676" s="272"/>
      <c r="G676" s="272"/>
      <c r="H676" s="272"/>
      <c r="I676" s="272"/>
      <c r="J676" s="272"/>
      <c r="K676" s="272"/>
      <c r="L676" s="272"/>
      <c r="M676" s="272"/>
      <c r="N676" s="272"/>
      <c r="O676" s="272"/>
      <c r="P676" s="272"/>
    </row>
    <row r="677" spans="1:16" ht="10.5" customHeight="1">
      <c r="A677" s="270" t="str">
        <f t="shared" si="8"/>
        <v>HTP.P('&lt;&gt;' || REC. || '&lt;/&gt;');</v>
      </c>
      <c r="B677" s="272"/>
      <c r="C677" s="270" t="str">
        <f t="shared" si="9"/>
        <v>DECODE(C_T., 0, NULL, C_T.) AS ,</v>
      </c>
      <c r="D677" s="272"/>
      <c r="E677" s="272"/>
      <c r="F677" s="272"/>
      <c r="G677" s="272"/>
      <c r="H677" s="272"/>
      <c r="I677" s="272"/>
      <c r="J677" s="272"/>
      <c r="K677" s="272"/>
      <c r="L677" s="272"/>
      <c r="M677" s="272"/>
      <c r="N677" s="272"/>
      <c r="O677" s="272"/>
      <c r="P677" s="272"/>
    </row>
    <row r="678" spans="1:16" ht="10.5" customHeight="1">
      <c r="A678" s="270" t="str">
        <f t="shared" si="8"/>
        <v>HTP.P('&lt;&gt;' || REC. || '&lt;/&gt;');</v>
      </c>
      <c r="B678" s="272"/>
      <c r="C678" s="270" t="str">
        <f t="shared" si="9"/>
        <v>DECODE(C_T., 0, NULL, C_T.) AS ,</v>
      </c>
      <c r="D678" s="272"/>
      <c r="E678" s="272"/>
      <c r="F678" s="272"/>
      <c r="G678" s="272"/>
      <c r="H678" s="272"/>
      <c r="I678" s="272"/>
      <c r="J678" s="272"/>
      <c r="K678" s="272"/>
      <c r="L678" s="272"/>
      <c r="M678" s="272"/>
      <c r="N678" s="272"/>
      <c r="O678" s="272"/>
      <c r="P678" s="272"/>
    </row>
    <row r="679" spans="1:16" ht="10.5" customHeight="1">
      <c r="A679" s="270" t="str">
        <f t="shared" si="8"/>
        <v>HTP.P('&lt;&gt;' || REC. || '&lt;/&gt;');</v>
      </c>
      <c r="B679" s="272"/>
      <c r="C679" s="270" t="str">
        <f t="shared" si="9"/>
        <v>DECODE(C_T., 0, NULL, C_T.) AS ,</v>
      </c>
      <c r="D679" s="272"/>
      <c r="E679" s="272"/>
      <c r="F679" s="272"/>
      <c r="G679" s="272"/>
      <c r="H679" s="272"/>
      <c r="I679" s="272"/>
      <c r="J679" s="272"/>
      <c r="K679" s="272"/>
      <c r="L679" s="272"/>
      <c r="M679" s="272"/>
      <c r="N679" s="272"/>
      <c r="O679" s="272"/>
      <c r="P679" s="272"/>
    </row>
    <row r="680" spans="1:16" ht="10.5" customHeight="1">
      <c r="A680" s="270" t="str">
        <f t="shared" si="8"/>
        <v>HTP.P('&lt;&gt;' || REC. || '&lt;/&gt;');</v>
      </c>
      <c r="B680" s="272"/>
      <c r="C680" s="270" t="str">
        <f t="shared" si="9"/>
        <v>DECODE(C_T., 0, NULL, C_T.) AS ,</v>
      </c>
      <c r="D680" s="272"/>
      <c r="E680" s="272"/>
      <c r="F680" s="272"/>
      <c r="G680" s="272"/>
      <c r="H680" s="272"/>
      <c r="I680" s="272"/>
      <c r="J680" s="272"/>
      <c r="K680" s="272"/>
      <c r="L680" s="272"/>
      <c r="M680" s="272"/>
      <c r="N680" s="272"/>
      <c r="O680" s="272"/>
      <c r="P680" s="272"/>
    </row>
    <row r="681" spans="1:16" ht="10.5" customHeight="1">
      <c r="A681" s="270" t="str">
        <f t="shared" si="8"/>
        <v>HTP.P('&lt;&gt;' || REC. || '&lt;/&gt;');</v>
      </c>
      <c r="B681" s="272"/>
      <c r="C681" s="270" t="str">
        <f t="shared" si="9"/>
        <v>DECODE(C_T., 0, NULL, C_T.) AS ,</v>
      </c>
      <c r="D681" s="272"/>
      <c r="E681" s="272"/>
      <c r="F681" s="272"/>
      <c r="G681" s="272"/>
      <c r="H681" s="272"/>
      <c r="I681" s="272"/>
      <c r="J681" s="272"/>
      <c r="K681" s="272"/>
      <c r="L681" s="272"/>
      <c r="M681" s="272"/>
      <c r="N681" s="272"/>
      <c r="O681" s="272"/>
      <c r="P681" s="272"/>
    </row>
    <row r="682" spans="1:16" ht="10.5" customHeight="1">
      <c r="A682" s="270" t="str">
        <f t="shared" si="8"/>
        <v>HTP.P('&lt;&gt;' || REC. || '&lt;/&gt;');</v>
      </c>
      <c r="B682" s="272"/>
      <c r="C682" s="270" t="str">
        <f t="shared" si="9"/>
        <v>DECODE(C_T., 0, NULL, C_T.) AS ,</v>
      </c>
      <c r="D682" s="272"/>
      <c r="E682" s="272"/>
      <c r="F682" s="272"/>
      <c r="G682" s="272"/>
      <c r="H682" s="272"/>
      <c r="I682" s="272"/>
      <c r="J682" s="272"/>
      <c r="K682" s="272"/>
      <c r="L682" s="272"/>
      <c r="M682" s="272"/>
      <c r="N682" s="272"/>
      <c r="O682" s="272"/>
      <c r="P682" s="272"/>
    </row>
    <row r="683" spans="1:16" ht="10.5" customHeight="1">
      <c r="A683" s="270" t="str">
        <f t="shared" si="8"/>
        <v>HTP.P('&lt;&gt;' || REC. || '&lt;/&gt;');</v>
      </c>
      <c r="B683" s="272"/>
      <c r="C683" s="270" t="str">
        <f t="shared" si="9"/>
        <v>DECODE(C_T., 0, NULL, C_T.) AS ,</v>
      </c>
      <c r="D683" s="272"/>
      <c r="E683" s="272"/>
      <c r="F683" s="272"/>
      <c r="G683" s="272"/>
      <c r="H683" s="272"/>
      <c r="I683" s="272"/>
      <c r="J683" s="272"/>
      <c r="K683" s="272"/>
      <c r="L683" s="272"/>
      <c r="M683" s="272"/>
      <c r="N683" s="272"/>
      <c r="O683" s="272"/>
      <c r="P683" s="272"/>
    </row>
    <row r="684" spans="1:16" ht="10.5" customHeight="1">
      <c r="A684" s="270" t="str">
        <f t="shared" si="8"/>
        <v>HTP.P('&lt;&gt;' || REC. || '&lt;/&gt;');</v>
      </c>
      <c r="B684" s="272"/>
      <c r="C684" s="270" t="str">
        <f t="shared" si="9"/>
        <v>DECODE(C_T., 0, NULL, C_T.) AS ,</v>
      </c>
      <c r="D684" s="272"/>
      <c r="E684" s="272"/>
      <c r="F684" s="272"/>
      <c r="G684" s="272"/>
      <c r="H684" s="272"/>
      <c r="I684" s="272"/>
      <c r="J684" s="272"/>
      <c r="K684" s="272"/>
      <c r="L684" s="272"/>
      <c r="M684" s="272"/>
      <c r="N684" s="272"/>
      <c r="O684" s="272"/>
      <c r="P684" s="272"/>
    </row>
    <row r="685" spans="1:16" ht="10.5" customHeight="1">
      <c r="A685" s="270" t="str">
        <f t="shared" si="8"/>
        <v>HTP.P('&lt;&gt;' || REC. || '&lt;/&gt;');</v>
      </c>
      <c r="B685" s="272"/>
      <c r="C685" s="270" t="str">
        <f t="shared" si="9"/>
        <v>DECODE(C_T., 0, NULL, C_T.) AS ,</v>
      </c>
      <c r="D685" s="272"/>
      <c r="E685" s="272"/>
      <c r="F685" s="272"/>
      <c r="G685" s="272"/>
      <c r="H685" s="272"/>
      <c r="I685" s="272"/>
      <c r="J685" s="272"/>
      <c r="K685" s="272"/>
      <c r="L685" s="272"/>
      <c r="M685" s="272"/>
      <c r="N685" s="272"/>
      <c r="O685" s="272"/>
      <c r="P685" s="272"/>
    </row>
    <row r="686" spans="1:16" ht="10.5" customHeight="1">
      <c r="A686" s="270" t="str">
        <f t="shared" si="8"/>
        <v>HTP.P('&lt;&gt;' || REC. || '&lt;/&gt;');</v>
      </c>
      <c r="B686" s="272"/>
      <c r="C686" s="270" t="str">
        <f t="shared" si="9"/>
        <v>DECODE(C_T., 0, NULL, C_T.) AS ,</v>
      </c>
      <c r="D686" s="272"/>
      <c r="E686" s="272"/>
      <c r="F686" s="272"/>
      <c r="G686" s="272"/>
      <c r="H686" s="272"/>
      <c r="I686" s="272"/>
      <c r="J686" s="272"/>
      <c r="K686" s="272"/>
      <c r="L686" s="272"/>
      <c r="M686" s="272"/>
      <c r="N686" s="272"/>
      <c r="O686" s="272"/>
      <c r="P686" s="272"/>
    </row>
    <row r="687" spans="1:16" ht="10.5" customHeight="1">
      <c r="A687" s="270" t="str">
        <f t="shared" si="8"/>
        <v>HTP.P('&lt;&gt;' || REC. || '&lt;/&gt;');</v>
      </c>
      <c r="B687" s="272"/>
      <c r="C687" s="270" t="str">
        <f t="shared" si="9"/>
        <v>DECODE(C_T., 0, NULL, C_T.) AS ,</v>
      </c>
      <c r="D687" s="272"/>
      <c r="E687" s="272"/>
      <c r="F687" s="272"/>
      <c r="G687" s="272"/>
      <c r="H687" s="272"/>
      <c r="I687" s="272"/>
      <c r="J687" s="272"/>
      <c r="K687" s="272"/>
      <c r="L687" s="272"/>
      <c r="M687" s="272"/>
      <c r="N687" s="272"/>
      <c r="O687" s="272"/>
      <c r="P687" s="272"/>
    </row>
    <row r="688" spans="1:16" ht="10.5" customHeight="1">
      <c r="A688" s="270" t="str">
        <f t="shared" si="8"/>
        <v>HTP.P('&lt;&gt;' || REC. || '&lt;/&gt;');</v>
      </c>
      <c r="B688" s="272"/>
      <c r="C688" s="270" t="str">
        <f t="shared" si="9"/>
        <v>DECODE(C_T., 0, NULL, C_T.) AS ,</v>
      </c>
      <c r="D688" s="272"/>
      <c r="E688" s="272"/>
      <c r="F688" s="272"/>
      <c r="G688" s="272"/>
      <c r="H688" s="272"/>
      <c r="I688" s="272"/>
      <c r="J688" s="272"/>
      <c r="K688" s="272"/>
      <c r="L688" s="272"/>
      <c r="M688" s="272"/>
      <c r="N688" s="272"/>
      <c r="O688" s="272"/>
      <c r="P688" s="272"/>
    </row>
    <row r="689" spans="1:16" ht="10.5" customHeight="1">
      <c r="A689" s="270" t="str">
        <f t="shared" si="8"/>
        <v>HTP.P('&lt;&gt;' || REC. || '&lt;/&gt;');</v>
      </c>
      <c r="B689" s="272"/>
      <c r="C689" s="270" t="str">
        <f t="shared" si="9"/>
        <v>DECODE(C_T., 0, NULL, C_T.) AS ,</v>
      </c>
      <c r="D689" s="272"/>
      <c r="E689" s="272"/>
      <c r="F689" s="272"/>
      <c r="G689" s="272"/>
      <c r="H689" s="272"/>
      <c r="I689" s="272"/>
      <c r="J689" s="272"/>
      <c r="K689" s="272"/>
      <c r="L689" s="272"/>
      <c r="M689" s="272"/>
      <c r="N689" s="272"/>
      <c r="O689" s="272"/>
      <c r="P689" s="272"/>
    </row>
    <row r="690" spans="1:16" ht="10.5" customHeight="1">
      <c r="A690" s="270" t="str">
        <f t="shared" si="8"/>
        <v>HTP.P('&lt;&gt;' || REC. || '&lt;/&gt;');</v>
      </c>
      <c r="B690" s="272"/>
      <c r="C690" s="270" t="str">
        <f t="shared" si="9"/>
        <v>DECODE(C_T., 0, NULL, C_T.) AS ,</v>
      </c>
      <c r="D690" s="272"/>
      <c r="E690" s="272"/>
      <c r="F690" s="272"/>
      <c r="G690" s="272"/>
      <c r="H690" s="272"/>
      <c r="I690" s="272"/>
      <c r="J690" s="272"/>
      <c r="K690" s="272"/>
      <c r="L690" s="272"/>
      <c r="M690" s="272"/>
      <c r="N690" s="272"/>
      <c r="O690" s="272"/>
      <c r="P690" s="272"/>
    </row>
    <row r="691" spans="1:16" ht="10.5" customHeight="1">
      <c r="A691" s="270" t="str">
        <f t="shared" si="8"/>
        <v>HTP.P('&lt;&gt;' || REC. || '&lt;/&gt;');</v>
      </c>
      <c r="B691" s="272"/>
      <c r="C691" s="270" t="str">
        <f t="shared" si="9"/>
        <v>DECODE(C_T., 0, NULL, C_T.) AS ,</v>
      </c>
      <c r="D691" s="272"/>
      <c r="E691" s="272"/>
      <c r="F691" s="272"/>
      <c r="G691" s="272"/>
      <c r="H691" s="272"/>
      <c r="I691" s="272"/>
      <c r="J691" s="272"/>
      <c r="K691" s="272"/>
      <c r="L691" s="272"/>
      <c r="M691" s="272"/>
      <c r="N691" s="272"/>
      <c r="O691" s="272"/>
      <c r="P691" s="272"/>
    </row>
    <row r="692" spans="1:16" ht="10.5" customHeight="1">
      <c r="A692" s="270" t="str">
        <f t="shared" si="8"/>
        <v>HTP.P('&lt;&gt;' || REC. || '&lt;/&gt;');</v>
      </c>
      <c r="B692" s="272"/>
      <c r="C692" s="270" t="str">
        <f t="shared" si="9"/>
        <v>DECODE(C_T., 0, NULL, C_T.) AS ,</v>
      </c>
      <c r="D692" s="272"/>
      <c r="E692" s="272"/>
      <c r="F692" s="272"/>
      <c r="G692" s="272"/>
      <c r="H692" s="272"/>
      <c r="I692" s="272"/>
      <c r="J692" s="272"/>
      <c r="K692" s="272"/>
      <c r="L692" s="272"/>
      <c r="M692" s="272"/>
      <c r="N692" s="272"/>
      <c r="O692" s="272"/>
      <c r="P692" s="272"/>
    </row>
    <row r="693" spans="1:16" ht="10.5" customHeight="1">
      <c r="A693" s="270" t="str">
        <f t="shared" si="8"/>
        <v>HTP.P('&lt;&gt;' || REC. || '&lt;/&gt;');</v>
      </c>
      <c r="B693" s="272"/>
      <c r="C693" s="270" t="str">
        <f t="shared" si="9"/>
        <v>DECODE(C_T., 0, NULL, C_T.) AS ,</v>
      </c>
      <c r="D693" s="272"/>
      <c r="E693" s="272"/>
      <c r="F693" s="272"/>
      <c r="G693" s="272"/>
      <c r="H693" s="272"/>
      <c r="I693" s="272"/>
      <c r="J693" s="272"/>
      <c r="K693" s="272"/>
      <c r="L693" s="272"/>
      <c r="M693" s="272"/>
      <c r="N693" s="272"/>
      <c r="O693" s="272"/>
      <c r="P693" s="272"/>
    </row>
    <row r="694" spans="1:16" ht="10.5" customHeight="1">
      <c r="A694" s="270" t="str">
        <f t="shared" si="8"/>
        <v>HTP.P('&lt;&gt;' || REC. || '&lt;/&gt;');</v>
      </c>
      <c r="B694" s="272"/>
      <c r="C694" s="270" t="str">
        <f t="shared" si="9"/>
        <v>DECODE(C_T., 0, NULL, C_T.) AS ,</v>
      </c>
      <c r="D694" s="272"/>
      <c r="E694" s="272"/>
      <c r="F694" s="272"/>
      <c r="G694" s="272"/>
      <c r="H694" s="272"/>
      <c r="I694" s="272"/>
      <c r="J694" s="272"/>
      <c r="K694" s="272"/>
      <c r="L694" s="272"/>
      <c r="M694" s="272"/>
      <c r="N694" s="272"/>
      <c r="O694" s="272"/>
      <c r="P694" s="272"/>
    </row>
    <row r="695" spans="1:16" ht="10.5" customHeight="1">
      <c r="A695" s="270" t="str">
        <f t="shared" si="8"/>
        <v>HTP.P('&lt;&gt;' || REC. || '&lt;/&gt;');</v>
      </c>
      <c r="B695" s="272"/>
      <c r="C695" s="270" t="str">
        <f t="shared" si="9"/>
        <v>DECODE(C_T., 0, NULL, C_T.) AS ,</v>
      </c>
      <c r="D695" s="272"/>
      <c r="E695" s="272"/>
      <c r="F695" s="272"/>
      <c r="G695" s="272"/>
      <c r="H695" s="272"/>
      <c r="I695" s="272"/>
      <c r="J695" s="272"/>
      <c r="K695" s="272"/>
      <c r="L695" s="272"/>
      <c r="M695" s="272"/>
      <c r="N695" s="272"/>
      <c r="O695" s="272"/>
      <c r="P695" s="272"/>
    </row>
    <row r="696" spans="1:16" ht="10.5" customHeight="1">
      <c r="A696" s="270" t="str">
        <f t="shared" si="8"/>
        <v>HTP.P('&lt;&gt;' || REC. || '&lt;/&gt;');</v>
      </c>
      <c r="B696" s="272"/>
      <c r="C696" s="270" t="str">
        <f t="shared" si="9"/>
        <v>DECODE(C_T., 0, NULL, C_T.) AS ,</v>
      </c>
      <c r="D696" s="272"/>
      <c r="E696" s="272"/>
      <c r="F696" s="272"/>
      <c r="G696" s="272"/>
      <c r="H696" s="272"/>
      <c r="I696" s="272"/>
      <c r="J696" s="272"/>
      <c r="K696" s="272"/>
      <c r="L696" s="272"/>
      <c r="M696" s="272"/>
      <c r="N696" s="272"/>
      <c r="O696" s="272"/>
      <c r="P696" s="272"/>
    </row>
    <row r="697" spans="1:16" ht="10.5" customHeight="1">
      <c r="A697" s="270" t="str">
        <f t="shared" si="8"/>
        <v>HTP.P('&lt;&gt;' || REC. || '&lt;/&gt;');</v>
      </c>
      <c r="B697" s="272"/>
      <c r="C697" s="270" t="str">
        <f t="shared" si="9"/>
        <v>DECODE(C_T., 0, NULL, C_T.) AS ,</v>
      </c>
      <c r="D697" s="272"/>
      <c r="E697" s="272"/>
      <c r="F697" s="272"/>
      <c r="G697" s="272"/>
      <c r="H697" s="272"/>
      <c r="I697" s="272"/>
      <c r="J697" s="272"/>
      <c r="K697" s="272"/>
      <c r="L697" s="272"/>
      <c r="M697" s="272"/>
      <c r="N697" s="272"/>
      <c r="O697" s="272"/>
      <c r="P697" s="272"/>
    </row>
    <row r="698" spans="1:16" ht="10.5" customHeight="1">
      <c r="A698" s="270" t="str">
        <f t="shared" si="8"/>
        <v>HTP.P('&lt;&gt;' || REC. || '&lt;/&gt;');</v>
      </c>
      <c r="B698" s="272"/>
      <c r="C698" s="270" t="str">
        <f t="shared" si="9"/>
        <v>DECODE(C_T., 0, NULL, C_T.) AS ,</v>
      </c>
      <c r="D698" s="272"/>
      <c r="E698" s="272"/>
      <c r="F698" s="272"/>
      <c r="G698" s="272"/>
      <c r="H698" s="272"/>
      <c r="I698" s="272"/>
      <c r="J698" s="272"/>
      <c r="K698" s="272"/>
      <c r="L698" s="272"/>
      <c r="M698" s="272"/>
      <c r="N698" s="272"/>
      <c r="O698" s="272"/>
      <c r="P698" s="272"/>
    </row>
    <row r="699" spans="1:16" ht="10.5" customHeight="1">
      <c r="A699" s="270" t="str">
        <f t="shared" si="8"/>
        <v>HTP.P('&lt;&gt;' || REC. || '&lt;/&gt;');</v>
      </c>
      <c r="B699" s="272"/>
      <c r="C699" s="270" t="str">
        <f t="shared" si="9"/>
        <v>DECODE(C_T., 0, NULL, C_T.) AS ,</v>
      </c>
      <c r="D699" s="272"/>
      <c r="E699" s="272"/>
      <c r="F699" s="272"/>
      <c r="G699" s="272"/>
      <c r="H699" s="272"/>
      <c r="I699" s="272"/>
      <c r="J699" s="272"/>
      <c r="K699" s="272"/>
      <c r="L699" s="272"/>
      <c r="M699" s="272"/>
      <c r="N699" s="272"/>
      <c r="O699" s="272"/>
      <c r="P699" s="272"/>
    </row>
    <row r="700" spans="1:16" ht="10.5" customHeight="1">
      <c r="A700" s="270" t="str">
        <f t="shared" si="8"/>
        <v>HTP.P('&lt;&gt;' || REC. || '&lt;/&gt;');</v>
      </c>
      <c r="B700" s="272"/>
      <c r="C700" s="270" t="str">
        <f t="shared" si="9"/>
        <v>DECODE(C_T., 0, NULL, C_T.) AS ,</v>
      </c>
      <c r="D700" s="272"/>
      <c r="E700" s="272"/>
      <c r="F700" s="272"/>
      <c r="G700" s="272"/>
      <c r="H700" s="272"/>
      <c r="I700" s="272"/>
      <c r="J700" s="272"/>
      <c r="K700" s="272"/>
      <c r="L700" s="272"/>
      <c r="M700" s="272"/>
      <c r="N700" s="272"/>
      <c r="O700" s="272"/>
      <c r="P700" s="272"/>
    </row>
    <row r="701" spans="1:16" ht="10.5" customHeight="1">
      <c r="A701" s="270" t="str">
        <f t="shared" si="8"/>
        <v>HTP.P('&lt;&gt;' || REC. || '&lt;/&gt;');</v>
      </c>
      <c r="B701" s="272"/>
      <c r="C701" s="270" t="str">
        <f t="shared" si="9"/>
        <v>DECODE(C_T., 0, NULL, C_T.) AS ,</v>
      </c>
      <c r="D701" s="272"/>
      <c r="E701" s="272"/>
      <c r="F701" s="272"/>
      <c r="G701" s="272"/>
      <c r="H701" s="272"/>
      <c r="I701" s="272"/>
      <c r="J701" s="272"/>
      <c r="K701" s="272"/>
      <c r="L701" s="272"/>
      <c r="M701" s="272"/>
      <c r="N701" s="272"/>
      <c r="O701" s="272"/>
      <c r="P701" s="272"/>
    </row>
    <row r="702" spans="1:16" ht="10.5" customHeight="1">
      <c r="A702" s="270" t="str">
        <f t="shared" si="8"/>
        <v>HTP.P('&lt;&gt;' || REC. || '&lt;/&gt;');</v>
      </c>
      <c r="B702" s="272"/>
      <c r="C702" s="270" t="str">
        <f t="shared" si="9"/>
        <v>DECODE(C_T., 0, NULL, C_T.) AS ,</v>
      </c>
      <c r="D702" s="272"/>
      <c r="E702" s="272"/>
      <c r="F702" s="272"/>
      <c r="G702" s="272"/>
      <c r="H702" s="272"/>
      <c r="I702" s="272"/>
      <c r="J702" s="272"/>
      <c r="K702" s="272"/>
      <c r="L702" s="272"/>
      <c r="M702" s="272"/>
      <c r="N702" s="272"/>
      <c r="O702" s="272"/>
      <c r="P702" s="272"/>
    </row>
    <row r="703" spans="1:16" ht="10.5" customHeight="1">
      <c r="A703" s="270" t="str">
        <f t="shared" si="8"/>
        <v>HTP.P('&lt;&gt;' || REC. || '&lt;/&gt;');</v>
      </c>
      <c r="B703" s="272"/>
      <c r="C703" s="270" t="str">
        <f t="shared" si="9"/>
        <v>DECODE(C_T., 0, NULL, C_T.) AS ,</v>
      </c>
      <c r="D703" s="272"/>
      <c r="E703" s="272"/>
      <c r="F703" s="272"/>
      <c r="G703" s="272"/>
      <c r="H703" s="272"/>
      <c r="I703" s="272"/>
      <c r="J703" s="272"/>
      <c r="K703" s="272"/>
      <c r="L703" s="272"/>
      <c r="M703" s="272"/>
      <c r="N703" s="272"/>
      <c r="O703" s="272"/>
      <c r="P703" s="272"/>
    </row>
    <row r="704" spans="1:16" ht="10.5" customHeight="1">
      <c r="A704" s="270" t="str">
        <f t="shared" si="8"/>
        <v>HTP.P('&lt;&gt;' || REC. || '&lt;/&gt;');</v>
      </c>
      <c r="B704" s="272"/>
      <c r="C704" s="270" t="str">
        <f t="shared" si="9"/>
        <v>DECODE(C_T., 0, NULL, C_T.) AS ,</v>
      </c>
      <c r="D704" s="272"/>
      <c r="E704" s="272"/>
      <c r="F704" s="272"/>
      <c r="G704" s="272"/>
      <c r="H704" s="272"/>
      <c r="I704" s="272"/>
      <c r="J704" s="272"/>
      <c r="K704" s="272"/>
      <c r="L704" s="272"/>
      <c r="M704" s="272"/>
      <c r="N704" s="272"/>
      <c r="O704" s="272"/>
      <c r="P704" s="272"/>
    </row>
    <row r="705" spans="1:16" ht="10.5" customHeight="1">
      <c r="A705" s="270" t="str">
        <f t="shared" si="8"/>
        <v>HTP.P('&lt;&gt;' || REC. || '&lt;/&gt;');</v>
      </c>
      <c r="B705" s="272"/>
      <c r="C705" s="270" t="str">
        <f t="shared" si="9"/>
        <v>DECODE(C_T., 0, NULL, C_T.) AS ,</v>
      </c>
      <c r="D705" s="272"/>
      <c r="E705" s="272"/>
      <c r="F705" s="272"/>
      <c r="G705" s="272"/>
      <c r="H705" s="272"/>
      <c r="I705" s="272"/>
      <c r="J705" s="272"/>
      <c r="K705" s="272"/>
      <c r="L705" s="272"/>
      <c r="M705" s="272"/>
      <c r="N705" s="272"/>
      <c r="O705" s="272"/>
      <c r="P705" s="272"/>
    </row>
    <row r="706" spans="1:16" ht="10.5" customHeight="1">
      <c r="A706" s="270" t="str">
        <f t="shared" si="8"/>
        <v>HTP.P('&lt;&gt;' || REC. || '&lt;/&gt;');</v>
      </c>
      <c r="B706" s="272"/>
      <c r="C706" s="270" t="str">
        <f t="shared" si="9"/>
        <v>DECODE(C_T., 0, NULL, C_T.) AS ,</v>
      </c>
      <c r="D706" s="272"/>
      <c r="E706" s="272"/>
      <c r="F706" s="272"/>
      <c r="G706" s="272"/>
      <c r="H706" s="272"/>
      <c r="I706" s="272"/>
      <c r="J706" s="272"/>
      <c r="K706" s="272"/>
      <c r="L706" s="272"/>
      <c r="M706" s="272"/>
      <c r="N706" s="272"/>
      <c r="O706" s="272"/>
      <c r="P706" s="272"/>
    </row>
    <row r="707" spans="1:16" ht="10.5" customHeight="1">
      <c r="A707" s="270" t="str">
        <f t="shared" si="8"/>
        <v>HTP.P('&lt;&gt;' || REC. || '&lt;/&gt;');</v>
      </c>
      <c r="B707" s="272"/>
      <c r="C707" s="270" t="str">
        <f t="shared" si="9"/>
        <v>DECODE(C_T., 0, NULL, C_T.) AS ,</v>
      </c>
      <c r="D707" s="272"/>
      <c r="E707" s="272"/>
      <c r="F707" s="272"/>
      <c r="G707" s="272"/>
      <c r="H707" s="272"/>
      <c r="I707" s="272"/>
      <c r="J707" s="272"/>
      <c r="K707" s="272"/>
      <c r="L707" s="272"/>
      <c r="M707" s="272"/>
      <c r="N707" s="272"/>
      <c r="O707" s="272"/>
      <c r="P707" s="272"/>
    </row>
    <row r="708" spans="1:16" ht="10.5" customHeight="1">
      <c r="A708" s="270" t="str">
        <f t="shared" ref="A708:A739" si="10">"HTP.P('&lt;"&amp;I470&amp;"&gt;' || "&amp;IF(MID(I470,1,6)="L_STUB","NULL","REC."&amp;I470)&amp;" || '&lt;/"&amp;I470&amp;"&gt;');"</f>
        <v>HTP.P('&lt;&gt;' || REC. || '&lt;/&gt;');</v>
      </c>
      <c r="B708" s="272"/>
      <c r="C708" s="270" t="str">
        <f t="shared" ref="C708:C739" si="11">"DECODE(C_T."&amp;I470&amp;", 0, NULL, C_T."&amp;I470&amp;") AS "&amp;I470&amp;","</f>
        <v>DECODE(C_T., 0, NULL, C_T.) AS ,</v>
      </c>
      <c r="D708" s="272"/>
      <c r="E708" s="272"/>
      <c r="F708" s="272"/>
      <c r="G708" s="272"/>
      <c r="H708" s="272"/>
      <c r="I708" s="272"/>
      <c r="J708" s="272"/>
      <c r="K708" s="272"/>
      <c r="L708" s="272"/>
      <c r="M708" s="272"/>
      <c r="N708" s="272"/>
      <c r="O708" s="272"/>
      <c r="P708" s="272"/>
    </row>
    <row r="709" spans="1:16" ht="10.5" customHeight="1">
      <c r="A709" s="270" t="str">
        <f t="shared" si="10"/>
        <v>HTP.P('&lt;&gt;' || REC. || '&lt;/&gt;');</v>
      </c>
      <c r="B709" s="272"/>
      <c r="C709" s="270" t="str">
        <f t="shared" si="11"/>
        <v>DECODE(C_T., 0, NULL, C_T.) AS ,</v>
      </c>
      <c r="D709" s="272"/>
      <c r="E709" s="272"/>
      <c r="F709" s="272"/>
      <c r="G709" s="272"/>
      <c r="H709" s="272"/>
      <c r="I709" s="272"/>
      <c r="J709" s="272"/>
      <c r="K709" s="272"/>
      <c r="L709" s="272"/>
      <c r="M709" s="272"/>
      <c r="N709" s="272"/>
      <c r="O709" s="272"/>
      <c r="P709" s="272"/>
    </row>
    <row r="710" spans="1:16" ht="10.5" customHeight="1">
      <c r="A710" s="270" t="str">
        <f t="shared" si="10"/>
        <v>HTP.P('&lt;&gt;' || REC. || '&lt;/&gt;');</v>
      </c>
      <c r="B710" s="272"/>
      <c r="C710" s="270" t="str">
        <f t="shared" si="11"/>
        <v>DECODE(C_T., 0, NULL, C_T.) AS ,</v>
      </c>
      <c r="D710" s="272"/>
      <c r="E710" s="272"/>
      <c r="F710" s="272"/>
      <c r="G710" s="272"/>
      <c r="H710" s="272"/>
      <c r="I710" s="272"/>
      <c r="J710" s="272"/>
      <c r="K710" s="272"/>
      <c r="L710" s="272"/>
      <c r="M710" s="272"/>
      <c r="N710" s="272"/>
      <c r="O710" s="272"/>
      <c r="P710" s="272"/>
    </row>
    <row r="711" spans="1:16" ht="10.5" customHeight="1">
      <c r="A711" s="270" t="str">
        <f t="shared" si="10"/>
        <v>HTP.P('&lt;&gt;' || REC. || '&lt;/&gt;');</v>
      </c>
      <c r="B711" s="272"/>
      <c r="C711" s="270" t="str">
        <f t="shared" si="11"/>
        <v>DECODE(C_T., 0, NULL, C_T.) AS ,</v>
      </c>
      <c r="D711" s="272"/>
      <c r="E711" s="272"/>
      <c r="F711" s="272"/>
      <c r="G711" s="272"/>
      <c r="H711" s="272"/>
      <c r="I711" s="272"/>
      <c r="J711" s="272"/>
      <c r="K711" s="272"/>
      <c r="L711" s="272"/>
      <c r="M711" s="272"/>
      <c r="N711" s="272"/>
      <c r="O711" s="272"/>
      <c r="P711" s="272"/>
    </row>
    <row r="712" spans="1:16" ht="10.5" customHeight="1">
      <c r="A712" s="270" t="str">
        <f t="shared" si="10"/>
        <v>HTP.P('&lt;&gt;' || REC. || '&lt;/&gt;');</v>
      </c>
      <c r="B712" s="272"/>
      <c r="C712" s="270" t="str">
        <f t="shared" si="11"/>
        <v>DECODE(C_T., 0, NULL, C_T.) AS ,</v>
      </c>
      <c r="D712" s="272"/>
      <c r="E712" s="272"/>
      <c r="F712" s="272"/>
      <c r="G712" s="272"/>
      <c r="H712" s="272"/>
      <c r="I712" s="272"/>
      <c r="J712" s="272"/>
      <c r="K712" s="272"/>
      <c r="L712" s="272"/>
      <c r="M712" s="272"/>
      <c r="N712" s="272"/>
      <c r="O712" s="272"/>
      <c r="P712" s="272"/>
    </row>
    <row r="713" spans="1:16" ht="10.5" customHeight="1">
      <c r="A713" s="270" t="str">
        <f t="shared" si="10"/>
        <v>HTP.P('&lt;&gt;' || REC. || '&lt;/&gt;');</v>
      </c>
      <c r="B713" s="272"/>
      <c r="C713" s="270" t="str">
        <f t="shared" si="11"/>
        <v>DECODE(C_T., 0, NULL, C_T.) AS ,</v>
      </c>
      <c r="D713" s="272"/>
      <c r="E713" s="272"/>
      <c r="F713" s="272"/>
      <c r="G713" s="272"/>
      <c r="H713" s="272"/>
      <c r="I713" s="272"/>
      <c r="J713" s="272"/>
      <c r="K713" s="272"/>
      <c r="L713" s="272"/>
      <c r="M713" s="272"/>
      <c r="N713" s="272"/>
      <c r="O713" s="272"/>
      <c r="P713" s="272"/>
    </row>
    <row r="714" spans="1:16" ht="10.5" customHeight="1">
      <c r="A714" s="270" t="str">
        <f t="shared" si="10"/>
        <v>HTP.P('&lt;&gt;' || REC. || '&lt;/&gt;');</v>
      </c>
      <c r="B714" s="272"/>
      <c r="C714" s="270" t="str">
        <f t="shared" si="11"/>
        <v>DECODE(C_T., 0, NULL, C_T.) AS ,</v>
      </c>
      <c r="D714" s="272"/>
      <c r="E714" s="272"/>
      <c r="F714" s="272"/>
      <c r="G714" s="272"/>
      <c r="H714" s="272"/>
      <c r="I714" s="272"/>
      <c r="J714" s="272"/>
      <c r="K714" s="272"/>
      <c r="L714" s="272"/>
      <c r="M714" s="272"/>
      <c r="N714" s="272"/>
      <c r="O714" s="272"/>
      <c r="P714" s="272"/>
    </row>
    <row r="715" spans="1:16" ht="10.5" customHeight="1">
      <c r="A715" s="270" t="str">
        <f t="shared" si="10"/>
        <v>HTP.P('&lt;&gt;' || REC. || '&lt;/&gt;');</v>
      </c>
      <c r="B715" s="272"/>
      <c r="C715" s="270" t="str">
        <f t="shared" si="11"/>
        <v>DECODE(C_T., 0, NULL, C_T.) AS ,</v>
      </c>
      <c r="D715" s="272"/>
      <c r="E715" s="272"/>
      <c r="F715" s="272"/>
      <c r="G715" s="272"/>
      <c r="H715" s="272"/>
      <c r="I715" s="272"/>
      <c r="J715" s="272"/>
      <c r="K715" s="272"/>
      <c r="L715" s="272"/>
      <c r="M715" s="272"/>
      <c r="N715" s="272"/>
      <c r="O715" s="272"/>
      <c r="P715" s="272"/>
    </row>
    <row r="716" spans="1:16" ht="10.5" customHeight="1">
      <c r="A716" s="270" t="str">
        <f t="shared" si="10"/>
        <v>HTP.P('&lt;&gt;' || REC. || '&lt;/&gt;');</v>
      </c>
      <c r="B716" s="272"/>
      <c r="C716" s="270" t="str">
        <f t="shared" si="11"/>
        <v>DECODE(C_T., 0, NULL, C_T.) AS ,</v>
      </c>
      <c r="D716" s="272"/>
      <c r="E716" s="272"/>
      <c r="F716" s="272"/>
      <c r="G716" s="272"/>
      <c r="H716" s="272"/>
      <c r="I716" s="272"/>
      <c r="J716" s="272"/>
      <c r="K716" s="272"/>
      <c r="L716" s="272"/>
      <c r="M716" s="272"/>
      <c r="N716" s="272"/>
      <c r="O716" s="272"/>
      <c r="P716" s="272"/>
    </row>
    <row r="717" spans="1:16" ht="10.5" customHeight="1">
      <c r="A717" s="270" t="str">
        <f t="shared" si="10"/>
        <v>HTP.P('&lt;&gt;' || REC. || '&lt;/&gt;');</v>
      </c>
      <c r="B717" s="272"/>
      <c r="C717" s="270" t="str">
        <f t="shared" si="11"/>
        <v>DECODE(C_T., 0, NULL, C_T.) AS ,</v>
      </c>
      <c r="D717" s="272"/>
      <c r="E717" s="272"/>
      <c r="F717" s="272"/>
      <c r="G717" s="272"/>
      <c r="H717" s="272"/>
      <c r="I717" s="272"/>
      <c r="J717" s="272"/>
      <c r="K717" s="272"/>
      <c r="L717" s="272"/>
      <c r="M717" s="272"/>
      <c r="N717" s="272"/>
      <c r="O717" s="272"/>
      <c r="P717" s="272"/>
    </row>
    <row r="718" spans="1:16" ht="10.5" customHeight="1">
      <c r="A718" s="270" t="str">
        <f t="shared" si="10"/>
        <v>HTP.P('&lt;&gt;' || REC. || '&lt;/&gt;');</v>
      </c>
      <c r="B718" s="272"/>
      <c r="C718" s="270" t="str">
        <f t="shared" si="11"/>
        <v>DECODE(C_T., 0, NULL, C_T.) AS ,</v>
      </c>
      <c r="D718" s="272"/>
      <c r="E718" s="272"/>
      <c r="F718" s="272"/>
      <c r="G718" s="272"/>
      <c r="H718" s="272"/>
      <c r="I718" s="272"/>
      <c r="J718" s="272"/>
      <c r="K718" s="272"/>
      <c r="L718" s="272"/>
      <c r="M718" s="272"/>
      <c r="N718" s="272"/>
      <c r="O718" s="272"/>
      <c r="P718" s="272"/>
    </row>
    <row r="719" spans="1:16" ht="10.5" customHeight="1">
      <c r="A719" s="270" t="str">
        <f t="shared" si="10"/>
        <v>HTP.P('&lt;&gt;' || REC. || '&lt;/&gt;');</v>
      </c>
      <c r="B719" s="272"/>
      <c r="C719" s="270" t="str">
        <f t="shared" si="11"/>
        <v>DECODE(C_T., 0, NULL, C_T.) AS ,</v>
      </c>
      <c r="D719" s="272"/>
      <c r="E719" s="272"/>
      <c r="F719" s="272"/>
      <c r="G719" s="272"/>
      <c r="H719" s="272"/>
      <c r="I719" s="272"/>
      <c r="J719" s="272"/>
      <c r="K719" s="272"/>
      <c r="L719" s="272"/>
      <c r="M719" s="272"/>
      <c r="N719" s="272"/>
      <c r="O719" s="272"/>
      <c r="P719" s="272"/>
    </row>
    <row r="720" spans="1:16" ht="10.5" customHeight="1">
      <c r="A720" s="270" t="str">
        <f t="shared" si="10"/>
        <v>HTP.P('&lt;&gt;' || REC. || '&lt;/&gt;');</v>
      </c>
      <c r="B720" s="272"/>
      <c r="C720" s="270" t="str">
        <f t="shared" si="11"/>
        <v>DECODE(C_T., 0, NULL, C_T.) AS ,</v>
      </c>
      <c r="D720" s="272"/>
      <c r="E720" s="272"/>
      <c r="F720" s="272"/>
      <c r="G720" s="272"/>
      <c r="H720" s="272"/>
      <c r="I720" s="272"/>
      <c r="J720" s="272"/>
      <c r="K720" s="272"/>
      <c r="L720" s="272"/>
      <c r="M720" s="272"/>
      <c r="N720" s="272"/>
      <c r="O720" s="272"/>
      <c r="P720" s="272"/>
    </row>
    <row r="721" spans="1:16" ht="10.5" customHeight="1">
      <c r="A721" s="270" t="str">
        <f t="shared" si="10"/>
        <v>HTP.P('&lt;&gt;' || REC. || '&lt;/&gt;');</v>
      </c>
      <c r="B721" s="272"/>
      <c r="C721" s="270" t="str">
        <f t="shared" si="11"/>
        <v>DECODE(C_T., 0, NULL, C_T.) AS ,</v>
      </c>
      <c r="D721" s="272"/>
      <c r="E721" s="272"/>
      <c r="F721" s="272"/>
      <c r="G721" s="272"/>
      <c r="H721" s="272"/>
      <c r="I721" s="272"/>
      <c r="J721" s="272"/>
      <c r="K721" s="272"/>
      <c r="L721" s="272"/>
      <c r="M721" s="272"/>
      <c r="N721" s="272"/>
      <c r="O721" s="272"/>
      <c r="P721" s="272"/>
    </row>
    <row r="722" spans="1:16" ht="10.5" customHeight="1">
      <c r="A722" s="270" t="str">
        <f t="shared" si="10"/>
        <v>HTP.P('&lt;&gt;' || REC. || '&lt;/&gt;');</v>
      </c>
      <c r="B722" s="272"/>
      <c r="C722" s="270" t="str">
        <f t="shared" si="11"/>
        <v>DECODE(C_T., 0, NULL, C_T.) AS ,</v>
      </c>
      <c r="D722" s="272"/>
      <c r="E722" s="272"/>
      <c r="F722" s="272"/>
      <c r="G722" s="272"/>
      <c r="H722" s="272"/>
      <c r="I722" s="272"/>
      <c r="J722" s="272"/>
      <c r="K722" s="272"/>
      <c r="L722" s="272"/>
      <c r="M722" s="272"/>
      <c r="N722" s="272"/>
      <c r="O722" s="272"/>
      <c r="P722" s="272"/>
    </row>
    <row r="723" spans="1:16" ht="10.5" customHeight="1">
      <c r="A723" s="270" t="str">
        <f t="shared" si="10"/>
        <v>HTP.P('&lt;&gt;' || REC. || '&lt;/&gt;');</v>
      </c>
      <c r="B723" s="272"/>
      <c r="C723" s="270" t="str">
        <f t="shared" si="11"/>
        <v>DECODE(C_T., 0, NULL, C_T.) AS ,</v>
      </c>
      <c r="D723" s="272"/>
      <c r="E723" s="272"/>
      <c r="F723" s="272"/>
      <c r="G723" s="272"/>
      <c r="H723" s="272"/>
      <c r="I723" s="272"/>
      <c r="J723" s="272"/>
      <c r="K723" s="272"/>
      <c r="L723" s="272"/>
      <c r="M723" s="272"/>
      <c r="N723" s="272"/>
      <c r="O723" s="272"/>
      <c r="P723" s="272"/>
    </row>
    <row r="724" spans="1:16" ht="10.5" customHeight="1">
      <c r="A724" s="270" t="str">
        <f t="shared" si="10"/>
        <v>HTP.P('&lt;&gt;' || REC. || '&lt;/&gt;');</v>
      </c>
      <c r="B724" s="272"/>
      <c r="C724" s="270" t="str">
        <f t="shared" si="11"/>
        <v>DECODE(C_T., 0, NULL, C_T.) AS ,</v>
      </c>
      <c r="D724" s="272"/>
      <c r="E724" s="272"/>
      <c r="F724" s="272"/>
      <c r="G724" s="272"/>
      <c r="H724" s="272"/>
      <c r="I724" s="272"/>
      <c r="J724" s="272"/>
      <c r="K724" s="272"/>
      <c r="L724" s="272"/>
      <c r="M724" s="272"/>
      <c r="N724" s="272"/>
      <c r="O724" s="272"/>
      <c r="P724" s="272"/>
    </row>
    <row r="725" spans="1:16" ht="10.5" customHeight="1">
      <c r="A725" s="270" t="str">
        <f t="shared" si="10"/>
        <v>HTP.P('&lt;&gt;' || REC. || '&lt;/&gt;');</v>
      </c>
      <c r="B725" s="272"/>
      <c r="C725" s="270" t="str">
        <f t="shared" si="11"/>
        <v>DECODE(C_T., 0, NULL, C_T.) AS ,</v>
      </c>
      <c r="D725" s="272"/>
      <c r="E725" s="272"/>
      <c r="F725" s="272"/>
      <c r="G725" s="272"/>
      <c r="H725" s="272"/>
      <c r="I725" s="272"/>
      <c r="J725" s="272"/>
      <c r="K725" s="272"/>
      <c r="L725" s="272"/>
      <c r="M725" s="272"/>
      <c r="N725" s="272"/>
      <c r="O725" s="272"/>
      <c r="P725" s="272"/>
    </row>
    <row r="726" spans="1:16" ht="10.5" customHeight="1">
      <c r="A726" s="270" t="str">
        <f t="shared" si="10"/>
        <v>HTP.P('&lt;&gt;' || REC. || '&lt;/&gt;');</v>
      </c>
      <c r="B726" s="272"/>
      <c r="C726" s="270" t="str">
        <f t="shared" si="11"/>
        <v>DECODE(C_T., 0, NULL, C_T.) AS ,</v>
      </c>
      <c r="D726" s="272"/>
      <c r="E726" s="272"/>
      <c r="F726" s="272"/>
      <c r="G726" s="272"/>
      <c r="H726" s="272"/>
      <c r="I726" s="272"/>
      <c r="J726" s="272"/>
      <c r="K726" s="272"/>
      <c r="L726" s="272"/>
      <c r="M726" s="272"/>
      <c r="N726" s="272"/>
      <c r="O726" s="272"/>
      <c r="P726" s="272"/>
    </row>
    <row r="727" spans="1:16" ht="10.5" customHeight="1">
      <c r="A727" s="270" t="str">
        <f t="shared" si="10"/>
        <v>HTP.P('&lt;&gt;' || REC. || '&lt;/&gt;');</v>
      </c>
      <c r="B727" s="272"/>
      <c r="C727" s="270" t="str">
        <f t="shared" si="11"/>
        <v>DECODE(C_T., 0, NULL, C_T.) AS ,</v>
      </c>
      <c r="D727" s="272"/>
      <c r="E727" s="272"/>
      <c r="F727" s="272"/>
      <c r="G727" s="272"/>
      <c r="H727" s="272"/>
      <c r="I727" s="272"/>
      <c r="J727" s="272"/>
      <c r="K727" s="272"/>
      <c r="L727" s="272"/>
      <c r="M727" s="272"/>
      <c r="N727" s="272"/>
      <c r="O727" s="272"/>
      <c r="P727" s="272"/>
    </row>
    <row r="728" spans="1:16" ht="10.5" customHeight="1">
      <c r="A728" s="270" t="str">
        <f t="shared" si="10"/>
        <v>HTP.P('&lt;&gt;' || REC. || '&lt;/&gt;');</v>
      </c>
      <c r="B728" s="272"/>
      <c r="C728" s="270" t="str">
        <f t="shared" si="11"/>
        <v>DECODE(C_T., 0, NULL, C_T.) AS ,</v>
      </c>
      <c r="D728" s="272"/>
      <c r="E728" s="272"/>
      <c r="F728" s="272"/>
      <c r="G728" s="272"/>
      <c r="H728" s="272"/>
      <c r="I728" s="272"/>
      <c r="J728" s="272"/>
      <c r="K728" s="272"/>
      <c r="L728" s="272"/>
      <c r="M728" s="272"/>
      <c r="N728" s="272"/>
      <c r="O728" s="272"/>
      <c r="P728" s="272"/>
    </row>
    <row r="729" spans="1:16" ht="10.5" customHeight="1">
      <c r="A729" s="270" t="str">
        <f t="shared" si="10"/>
        <v>HTP.P('&lt;&gt;' || REC. || '&lt;/&gt;');</v>
      </c>
      <c r="B729" s="272"/>
      <c r="C729" s="270" t="str">
        <f t="shared" si="11"/>
        <v>DECODE(C_T., 0, NULL, C_T.) AS ,</v>
      </c>
      <c r="D729" s="272"/>
      <c r="E729" s="272"/>
      <c r="F729" s="272"/>
      <c r="G729" s="272"/>
      <c r="H729" s="272"/>
      <c r="I729" s="272"/>
      <c r="J729" s="272"/>
      <c r="K729" s="272"/>
      <c r="L729" s="272"/>
      <c r="M729" s="272"/>
      <c r="N729" s="272"/>
      <c r="O729" s="272"/>
      <c r="P729" s="272"/>
    </row>
    <row r="730" spans="1:16" ht="10.5" customHeight="1">
      <c r="A730" s="270" t="str">
        <f t="shared" si="10"/>
        <v>HTP.P('&lt;&gt;' || REC. || '&lt;/&gt;');</v>
      </c>
      <c r="B730" s="272"/>
      <c r="C730" s="270" t="str">
        <f t="shared" si="11"/>
        <v>DECODE(C_T., 0, NULL, C_T.) AS ,</v>
      </c>
      <c r="D730" s="272"/>
      <c r="E730" s="272"/>
      <c r="F730" s="272"/>
      <c r="G730" s="272"/>
      <c r="H730" s="272"/>
      <c r="I730" s="272"/>
      <c r="J730" s="272"/>
      <c r="K730" s="272"/>
      <c r="L730" s="272"/>
      <c r="M730" s="272"/>
      <c r="N730" s="272"/>
      <c r="O730" s="272"/>
      <c r="P730" s="272"/>
    </row>
    <row r="731" spans="1:16" ht="10.5" customHeight="1">
      <c r="A731" s="270" t="str">
        <f t="shared" si="10"/>
        <v>HTP.P('&lt;&gt;' || REC. || '&lt;/&gt;');</v>
      </c>
      <c r="B731" s="272"/>
      <c r="C731" s="270" t="str">
        <f t="shared" si="11"/>
        <v>DECODE(C_T., 0, NULL, C_T.) AS ,</v>
      </c>
      <c r="D731" s="272"/>
      <c r="E731" s="272"/>
      <c r="F731" s="272"/>
      <c r="G731" s="272"/>
      <c r="H731" s="272"/>
      <c r="I731" s="272"/>
      <c r="J731" s="272"/>
      <c r="K731" s="272"/>
      <c r="L731" s="272"/>
      <c r="M731" s="272"/>
      <c r="N731" s="272"/>
      <c r="O731" s="272"/>
      <c r="P731" s="272"/>
    </row>
    <row r="732" spans="1:16" ht="10.5" customHeight="1">
      <c r="A732" s="270" t="str">
        <f t="shared" si="10"/>
        <v>HTP.P('&lt;&gt;' || REC. || '&lt;/&gt;');</v>
      </c>
      <c r="B732" s="272"/>
      <c r="C732" s="270" t="str">
        <f t="shared" si="11"/>
        <v>DECODE(C_T., 0, NULL, C_T.) AS ,</v>
      </c>
      <c r="D732" s="272"/>
      <c r="E732" s="272"/>
      <c r="F732" s="272"/>
      <c r="G732" s="272"/>
      <c r="H732" s="272"/>
      <c r="I732" s="272"/>
      <c r="J732" s="272"/>
      <c r="K732" s="272"/>
      <c r="L732" s="272"/>
      <c r="M732" s="272"/>
      <c r="N732" s="272"/>
      <c r="O732" s="272"/>
      <c r="P732" s="272"/>
    </row>
    <row r="733" spans="1:16" ht="10.5" customHeight="1">
      <c r="A733" s="270" t="str">
        <f t="shared" si="10"/>
        <v>HTP.P('&lt;&gt;' || REC. || '&lt;/&gt;');</v>
      </c>
      <c r="B733" s="272"/>
      <c r="C733" s="270" t="str">
        <f t="shared" si="11"/>
        <v>DECODE(C_T., 0, NULL, C_T.) AS ,</v>
      </c>
      <c r="D733" s="272"/>
      <c r="E733" s="272"/>
      <c r="F733" s="272"/>
      <c r="G733" s="272"/>
      <c r="H733" s="272"/>
      <c r="I733" s="272"/>
      <c r="J733" s="272"/>
      <c r="K733" s="272"/>
      <c r="L733" s="272"/>
      <c r="M733" s="272"/>
      <c r="N733" s="272"/>
      <c r="O733" s="272"/>
      <c r="P733" s="272"/>
    </row>
    <row r="734" spans="1:16" ht="10.5" customHeight="1">
      <c r="A734" s="270" t="str">
        <f t="shared" si="10"/>
        <v>HTP.P('&lt;&gt;' || REC. || '&lt;/&gt;');</v>
      </c>
      <c r="B734" s="272"/>
      <c r="C734" s="270" t="str">
        <f t="shared" si="11"/>
        <v>DECODE(C_T., 0, NULL, C_T.) AS ,</v>
      </c>
      <c r="D734" s="272"/>
      <c r="E734" s="272"/>
      <c r="F734" s="272"/>
      <c r="G734" s="272"/>
      <c r="H734" s="272"/>
      <c r="I734" s="272"/>
      <c r="J734" s="272"/>
      <c r="K734" s="272"/>
      <c r="L734" s="272"/>
      <c r="M734" s="272"/>
      <c r="N734" s="272"/>
      <c r="O734" s="272"/>
      <c r="P734" s="272"/>
    </row>
    <row r="735" spans="1:16" ht="10.5" customHeight="1">
      <c r="A735" s="270" t="str">
        <f t="shared" si="10"/>
        <v>HTP.P('&lt;&gt;' || REC. || '&lt;/&gt;');</v>
      </c>
      <c r="B735" s="272"/>
      <c r="C735" s="270" t="str">
        <f t="shared" si="11"/>
        <v>DECODE(C_T., 0, NULL, C_T.) AS ,</v>
      </c>
      <c r="D735" s="272"/>
      <c r="E735" s="272"/>
      <c r="F735" s="272"/>
      <c r="G735" s="272"/>
      <c r="H735" s="272"/>
      <c r="I735" s="272"/>
      <c r="J735" s="272"/>
      <c r="K735" s="272"/>
      <c r="L735" s="272"/>
      <c r="M735" s="272"/>
      <c r="N735" s="272"/>
      <c r="O735" s="272"/>
      <c r="P735" s="272"/>
    </row>
    <row r="736" spans="1:16" ht="10.5" customHeight="1">
      <c r="A736" s="270" t="str">
        <f t="shared" si="10"/>
        <v>HTP.P('&lt;&gt;' || REC. || '&lt;/&gt;');</v>
      </c>
      <c r="B736" s="272"/>
      <c r="C736" s="270" t="str">
        <f t="shared" si="11"/>
        <v>DECODE(C_T., 0, NULL, C_T.) AS ,</v>
      </c>
      <c r="D736" s="272"/>
      <c r="E736" s="272"/>
      <c r="F736" s="272"/>
      <c r="G736" s="272"/>
      <c r="H736" s="272"/>
      <c r="I736" s="272"/>
      <c r="J736" s="272"/>
      <c r="K736" s="272"/>
      <c r="L736" s="272"/>
      <c r="M736" s="272"/>
      <c r="N736" s="272"/>
      <c r="O736" s="272"/>
      <c r="P736" s="272"/>
    </row>
    <row r="737" spans="1:16" ht="10.5" customHeight="1">
      <c r="A737" s="270" t="str">
        <f t="shared" si="10"/>
        <v>HTP.P('&lt;&gt;' || REC. || '&lt;/&gt;');</v>
      </c>
      <c r="B737" s="272"/>
      <c r="C737" s="270" t="str">
        <f t="shared" si="11"/>
        <v>DECODE(C_T., 0, NULL, C_T.) AS ,</v>
      </c>
      <c r="D737" s="272"/>
      <c r="E737" s="272"/>
      <c r="F737" s="272"/>
      <c r="G737" s="272"/>
      <c r="H737" s="272"/>
      <c r="I737" s="272"/>
      <c r="J737" s="272"/>
      <c r="K737" s="272"/>
      <c r="L737" s="272"/>
      <c r="M737" s="272"/>
      <c r="N737" s="272"/>
      <c r="O737" s="272"/>
      <c r="P737" s="272"/>
    </row>
    <row r="738" spans="1:16" ht="10.5" customHeight="1">
      <c r="A738" s="270" t="str">
        <f t="shared" si="10"/>
        <v>HTP.P('&lt;&gt;' || REC. || '&lt;/&gt;');</v>
      </c>
      <c r="B738" s="272"/>
      <c r="C738" s="270" t="str">
        <f t="shared" si="11"/>
        <v>DECODE(C_T., 0, NULL, C_T.) AS ,</v>
      </c>
      <c r="D738" s="272"/>
      <c r="E738" s="272"/>
      <c r="F738" s="272"/>
      <c r="G738" s="272"/>
      <c r="H738" s="272"/>
      <c r="I738" s="272"/>
      <c r="J738" s="272"/>
      <c r="K738" s="272"/>
      <c r="L738" s="272"/>
      <c r="M738" s="272"/>
      <c r="N738" s="272"/>
      <c r="O738" s="272"/>
      <c r="P738" s="272"/>
    </row>
    <row r="739" spans="1:16" ht="10.5" customHeight="1">
      <c r="A739" s="270" t="str">
        <f t="shared" si="10"/>
        <v>HTP.P('&lt;&gt;' || REC. || '&lt;/&gt;');</v>
      </c>
      <c r="B739" s="272"/>
      <c r="C739" s="270" t="str">
        <f t="shared" si="11"/>
        <v>DECODE(C_T., 0, NULL, C_T.) AS ,</v>
      </c>
      <c r="D739" s="272"/>
      <c r="E739" s="272"/>
      <c r="F739" s="272"/>
      <c r="G739" s="272"/>
      <c r="H739" s="272"/>
      <c r="I739" s="272"/>
      <c r="J739" s="272"/>
      <c r="K739" s="272"/>
      <c r="L739" s="272"/>
      <c r="M739" s="272"/>
      <c r="N739" s="272"/>
      <c r="O739" s="272"/>
      <c r="P739" s="272"/>
    </row>
    <row r="740" spans="1:16" ht="10.5" customHeight="1">
      <c r="A740" s="270" t="str">
        <f t="shared" ref="A740:A771" si="12">"HTP.P('&lt;"&amp;I502&amp;"&gt;' || "&amp;IF(MID(I502,1,6)="L_STUB","NULL","REC."&amp;I502)&amp;" || '&lt;/"&amp;I502&amp;"&gt;');"</f>
        <v>HTP.P('&lt;&gt;' || REC. || '&lt;/&gt;');</v>
      </c>
      <c r="B740" s="272"/>
      <c r="C740" s="270" t="str">
        <f t="shared" ref="C740:C771" si="13">"DECODE(C_T."&amp;I502&amp;", 0, NULL, C_T."&amp;I502&amp;") AS "&amp;I502&amp;","</f>
        <v>DECODE(C_T., 0, NULL, C_T.) AS ,</v>
      </c>
      <c r="D740" s="272"/>
      <c r="E740" s="272"/>
      <c r="F740" s="272"/>
      <c r="G740" s="272"/>
      <c r="H740" s="272"/>
      <c r="I740" s="272"/>
      <c r="J740" s="272"/>
      <c r="K740" s="272"/>
      <c r="L740" s="272"/>
      <c r="M740" s="272"/>
      <c r="N740" s="272"/>
      <c r="O740" s="272"/>
      <c r="P740" s="272"/>
    </row>
    <row r="741" spans="1:16" ht="10.5" customHeight="1">
      <c r="A741" s="270" t="str">
        <f t="shared" si="12"/>
        <v>HTP.P('&lt;&gt;' || REC. || '&lt;/&gt;');</v>
      </c>
      <c r="B741" s="272"/>
      <c r="C741" s="270" t="str">
        <f t="shared" si="13"/>
        <v>DECODE(C_T., 0, NULL, C_T.) AS ,</v>
      </c>
      <c r="D741" s="272"/>
      <c r="E741" s="272"/>
      <c r="F741" s="272"/>
      <c r="G741" s="272"/>
      <c r="H741" s="272"/>
      <c r="I741" s="272"/>
      <c r="J741" s="272"/>
      <c r="K741" s="272"/>
      <c r="L741" s="272"/>
      <c r="M741" s="272"/>
      <c r="N741" s="272"/>
      <c r="O741" s="272"/>
      <c r="P741" s="272"/>
    </row>
    <row r="742" spans="1:16" ht="10.5" customHeight="1">
      <c r="A742" s="270" t="str">
        <f t="shared" si="12"/>
        <v>HTP.P('&lt;&gt;' || REC. || '&lt;/&gt;');</v>
      </c>
      <c r="B742" s="272"/>
      <c r="C742" s="270" t="str">
        <f t="shared" si="13"/>
        <v>DECODE(C_T., 0, NULL, C_T.) AS ,</v>
      </c>
      <c r="D742" s="272"/>
      <c r="E742" s="272"/>
      <c r="F742" s="272"/>
      <c r="G742" s="272"/>
      <c r="H742" s="272"/>
      <c r="I742" s="272"/>
      <c r="J742" s="272"/>
      <c r="K742" s="272"/>
      <c r="L742" s="272"/>
      <c r="M742" s="272"/>
      <c r="N742" s="272"/>
      <c r="O742" s="272"/>
      <c r="P742" s="272"/>
    </row>
    <row r="743" spans="1:16" ht="10.5" customHeight="1">
      <c r="A743" s="270" t="str">
        <f t="shared" si="12"/>
        <v>HTP.P('&lt;&gt;' || REC. || '&lt;/&gt;');</v>
      </c>
      <c r="B743" s="272"/>
      <c r="C743" s="270" t="str">
        <f t="shared" si="13"/>
        <v>DECODE(C_T., 0, NULL, C_T.) AS ,</v>
      </c>
      <c r="D743" s="272"/>
      <c r="E743" s="272"/>
      <c r="F743" s="272"/>
      <c r="G743" s="272"/>
      <c r="H743" s="272"/>
      <c r="I743" s="272"/>
      <c r="J743" s="272"/>
      <c r="K743" s="272"/>
      <c r="L743" s="272"/>
      <c r="M743" s="272"/>
      <c r="N743" s="272"/>
      <c r="O743" s="272"/>
      <c r="P743" s="272"/>
    </row>
    <row r="744" spans="1:16" ht="10.5" customHeight="1">
      <c r="A744" s="270" t="str">
        <f t="shared" si="12"/>
        <v>HTP.P('&lt;&gt;' || REC. || '&lt;/&gt;');</v>
      </c>
      <c r="B744" s="272"/>
      <c r="C744" s="270" t="str">
        <f t="shared" si="13"/>
        <v>DECODE(C_T., 0, NULL, C_T.) AS ,</v>
      </c>
      <c r="D744" s="272"/>
      <c r="E744" s="272"/>
      <c r="F744" s="272"/>
      <c r="G744" s="272"/>
      <c r="H744" s="272"/>
      <c r="I744" s="272"/>
      <c r="J744" s="272"/>
      <c r="K744" s="272"/>
      <c r="L744" s="272"/>
      <c r="M744" s="272"/>
      <c r="N744" s="272"/>
      <c r="O744" s="272"/>
      <c r="P744" s="272"/>
    </row>
    <row r="745" spans="1:16" ht="10.5" customHeight="1">
      <c r="A745" s="270" t="str">
        <f t="shared" si="12"/>
        <v>HTP.P('&lt;&gt;' || REC. || '&lt;/&gt;');</v>
      </c>
      <c r="B745" s="272"/>
      <c r="C745" s="270" t="str">
        <f t="shared" si="13"/>
        <v>DECODE(C_T., 0, NULL, C_T.) AS ,</v>
      </c>
      <c r="D745" s="272"/>
      <c r="E745" s="272"/>
      <c r="F745" s="272"/>
      <c r="G745" s="272"/>
      <c r="H745" s="272"/>
      <c r="I745" s="272"/>
      <c r="J745" s="272"/>
      <c r="K745" s="272"/>
      <c r="L745" s="272"/>
      <c r="M745" s="272"/>
      <c r="N745" s="272"/>
      <c r="O745" s="272"/>
      <c r="P745" s="272"/>
    </row>
    <row r="746" spans="1:16" ht="10.5" customHeight="1">
      <c r="A746" s="270" t="str">
        <f t="shared" si="12"/>
        <v>HTP.P('&lt;&gt;' || REC. || '&lt;/&gt;');</v>
      </c>
      <c r="B746" s="272"/>
      <c r="C746" s="270" t="str">
        <f t="shared" si="13"/>
        <v>DECODE(C_T., 0, NULL, C_T.) AS ,</v>
      </c>
      <c r="D746" s="272"/>
      <c r="E746" s="272"/>
      <c r="F746" s="272"/>
      <c r="G746" s="272"/>
      <c r="H746" s="272"/>
      <c r="I746" s="272"/>
      <c r="J746" s="272"/>
      <c r="K746" s="272"/>
      <c r="L746" s="272"/>
      <c r="M746" s="272"/>
      <c r="N746" s="272"/>
      <c r="O746" s="272"/>
      <c r="P746" s="272"/>
    </row>
    <row r="747" spans="1:16" ht="10.5" customHeight="1">
      <c r="A747" s="270" t="str">
        <f t="shared" si="12"/>
        <v>HTP.P('&lt;&gt;' || REC. || '&lt;/&gt;');</v>
      </c>
      <c r="B747" s="272"/>
      <c r="C747" s="270" t="str">
        <f t="shared" si="13"/>
        <v>DECODE(C_T., 0, NULL, C_T.) AS ,</v>
      </c>
      <c r="D747" s="272"/>
      <c r="E747" s="272"/>
      <c r="F747" s="272"/>
      <c r="G747" s="272"/>
      <c r="H747" s="272"/>
      <c r="I747" s="272"/>
      <c r="J747" s="272"/>
      <c r="K747" s="272"/>
      <c r="L747" s="272"/>
      <c r="M747" s="272"/>
      <c r="N747" s="272"/>
      <c r="O747" s="272"/>
      <c r="P747" s="272"/>
    </row>
    <row r="748" spans="1:16" ht="10.5" customHeight="1">
      <c r="A748" s="270" t="str">
        <f t="shared" si="12"/>
        <v>HTP.P('&lt;&gt;' || REC. || '&lt;/&gt;');</v>
      </c>
      <c r="B748" s="272"/>
      <c r="C748" s="270" t="str">
        <f t="shared" si="13"/>
        <v>DECODE(C_T., 0, NULL, C_T.) AS ,</v>
      </c>
      <c r="D748" s="272"/>
      <c r="E748" s="272"/>
      <c r="F748" s="272"/>
      <c r="G748" s="272"/>
      <c r="H748" s="272"/>
      <c r="I748" s="272"/>
      <c r="J748" s="272"/>
      <c r="K748" s="272"/>
      <c r="L748" s="272"/>
      <c r="M748" s="272"/>
      <c r="N748" s="272"/>
      <c r="O748" s="272"/>
      <c r="P748" s="272"/>
    </row>
    <row r="749" spans="1:16" ht="10.5" customHeight="1">
      <c r="A749" s="270" t="str">
        <f t="shared" si="12"/>
        <v>HTP.P('&lt;&gt;' || REC. || '&lt;/&gt;');</v>
      </c>
      <c r="B749" s="272"/>
      <c r="C749" s="270" t="str">
        <f t="shared" si="13"/>
        <v>DECODE(C_T., 0, NULL, C_T.) AS ,</v>
      </c>
      <c r="D749" s="272"/>
      <c r="E749" s="272"/>
      <c r="F749" s="272"/>
      <c r="G749" s="272"/>
      <c r="H749" s="272"/>
      <c r="I749" s="272"/>
      <c r="J749" s="272"/>
      <c r="K749" s="272"/>
      <c r="L749" s="272"/>
      <c r="M749" s="272"/>
      <c r="N749" s="272"/>
      <c r="O749" s="272"/>
      <c r="P749" s="272"/>
    </row>
    <row r="750" spans="1:16" ht="10.5" customHeight="1">
      <c r="A750" s="270" t="str">
        <f t="shared" si="12"/>
        <v>HTP.P('&lt;&gt;' || REC. || '&lt;/&gt;');</v>
      </c>
      <c r="B750" s="272"/>
      <c r="C750" s="270" t="str">
        <f t="shared" si="13"/>
        <v>DECODE(C_T., 0, NULL, C_T.) AS ,</v>
      </c>
      <c r="D750" s="272"/>
      <c r="E750" s="272"/>
      <c r="F750" s="272"/>
      <c r="G750" s="272"/>
      <c r="H750" s="272"/>
      <c r="I750" s="272"/>
      <c r="J750" s="272"/>
      <c r="K750" s="272"/>
      <c r="L750" s="272"/>
      <c r="M750" s="272"/>
      <c r="N750" s="272"/>
      <c r="O750" s="272"/>
      <c r="P750" s="272"/>
    </row>
    <row r="751" spans="1:16" ht="10.5" customHeight="1">
      <c r="A751" s="270" t="str">
        <f t="shared" si="12"/>
        <v>HTP.P('&lt;&gt;' || REC. || '&lt;/&gt;');</v>
      </c>
      <c r="B751" s="272"/>
      <c r="C751" s="270" t="str">
        <f t="shared" si="13"/>
        <v>DECODE(C_T., 0, NULL, C_T.) AS ,</v>
      </c>
      <c r="D751" s="272"/>
      <c r="E751" s="272"/>
      <c r="F751" s="272"/>
      <c r="G751" s="272"/>
      <c r="H751" s="272"/>
      <c r="I751" s="272"/>
      <c r="J751" s="272"/>
      <c r="K751" s="272"/>
      <c r="L751" s="272"/>
      <c r="M751" s="272"/>
      <c r="N751" s="272"/>
      <c r="O751" s="272"/>
      <c r="P751" s="272"/>
    </row>
    <row r="752" spans="1:16" ht="10.5" customHeight="1">
      <c r="A752" s="270" t="str">
        <f t="shared" si="12"/>
        <v>HTP.P('&lt;&gt;' || REC. || '&lt;/&gt;');</v>
      </c>
      <c r="B752" s="272"/>
      <c r="C752" s="270" t="str">
        <f t="shared" si="13"/>
        <v>DECODE(C_T., 0, NULL, C_T.) AS ,</v>
      </c>
      <c r="D752" s="272"/>
      <c r="E752" s="272"/>
      <c r="F752" s="272"/>
      <c r="G752" s="272"/>
      <c r="H752" s="272"/>
      <c r="I752" s="272"/>
      <c r="J752" s="272"/>
      <c r="K752" s="272"/>
      <c r="L752" s="272"/>
      <c r="M752" s="272"/>
      <c r="N752" s="272"/>
      <c r="O752" s="272"/>
      <c r="P752" s="272"/>
    </row>
    <row r="753" spans="1:16" ht="10.5" customHeight="1">
      <c r="A753" s="270" t="str">
        <f t="shared" si="12"/>
        <v>HTP.P('&lt;&gt;' || REC. || '&lt;/&gt;');</v>
      </c>
      <c r="B753" s="272"/>
      <c r="C753" s="270" t="str">
        <f t="shared" si="13"/>
        <v>DECODE(C_T., 0, NULL, C_T.) AS ,</v>
      </c>
      <c r="D753" s="272"/>
      <c r="E753" s="272"/>
      <c r="F753" s="272"/>
      <c r="G753" s="272"/>
      <c r="H753" s="272"/>
      <c r="I753" s="272"/>
      <c r="J753" s="272"/>
      <c r="K753" s="272"/>
      <c r="L753" s="272"/>
      <c r="M753" s="272"/>
      <c r="N753" s="272"/>
      <c r="O753" s="272"/>
      <c r="P753" s="272"/>
    </row>
    <row r="754" spans="1:16" ht="10.5" customHeight="1">
      <c r="A754" s="270" t="str">
        <f t="shared" si="12"/>
        <v>HTP.P('&lt;&gt;' || REC. || '&lt;/&gt;');</v>
      </c>
      <c r="B754" s="272"/>
      <c r="C754" s="270" t="str">
        <f t="shared" si="13"/>
        <v>DECODE(C_T., 0, NULL, C_T.) AS ,</v>
      </c>
      <c r="D754" s="272"/>
      <c r="E754" s="272"/>
      <c r="F754" s="272"/>
      <c r="G754" s="272"/>
      <c r="H754" s="272"/>
      <c r="I754" s="272"/>
      <c r="J754" s="272"/>
      <c r="K754" s="272"/>
      <c r="L754" s="272"/>
      <c r="M754" s="272"/>
      <c r="N754" s="272"/>
      <c r="O754" s="272"/>
      <c r="P754" s="272"/>
    </row>
    <row r="755" spans="1:16" ht="10.5" customHeight="1">
      <c r="A755" s="272"/>
      <c r="B755" s="272"/>
      <c r="C755" s="272"/>
      <c r="D755" s="272"/>
      <c r="E755" s="272"/>
      <c r="F755" s="272"/>
      <c r="G755" s="272"/>
      <c r="H755" s="272"/>
      <c r="I755" s="272"/>
      <c r="J755" s="272"/>
      <c r="K755" s="272"/>
      <c r="L755" s="272"/>
      <c r="M755" s="272"/>
      <c r="N755" s="272"/>
      <c r="O755" s="272"/>
      <c r="P755" s="272"/>
    </row>
    <row r="756" spans="1:16" ht="10.5" customHeight="1">
      <c r="A756" s="272"/>
      <c r="B756" s="272"/>
      <c r="C756" s="272"/>
      <c r="D756" s="272"/>
      <c r="E756" s="272"/>
      <c r="F756" s="272"/>
      <c r="G756" s="272"/>
      <c r="H756" s="272"/>
      <c r="I756" s="272"/>
      <c r="J756" s="272"/>
      <c r="K756" s="272"/>
      <c r="L756" s="272"/>
      <c r="M756" s="272"/>
      <c r="N756" s="272"/>
      <c r="O756" s="272"/>
      <c r="P756" s="272"/>
    </row>
    <row r="757" spans="1:16" ht="10.5" customHeight="1">
      <c r="A757" s="272"/>
      <c r="B757" s="272"/>
      <c r="C757" s="272"/>
      <c r="D757" s="272"/>
      <c r="E757" s="272"/>
      <c r="F757" s="272"/>
      <c r="G757" s="272"/>
      <c r="H757" s="272"/>
      <c r="I757" s="272"/>
      <c r="J757" s="272"/>
      <c r="K757" s="272"/>
      <c r="L757" s="272"/>
      <c r="M757" s="272"/>
      <c r="N757" s="272"/>
      <c r="O757" s="272"/>
      <c r="P757" s="272"/>
    </row>
    <row r="758" spans="1:16" ht="10.5" customHeight="1">
      <c r="A758" s="272"/>
      <c r="B758" s="272"/>
      <c r="C758" s="272"/>
      <c r="D758" s="272"/>
      <c r="E758" s="272"/>
      <c r="F758" s="272"/>
      <c r="G758" s="272"/>
      <c r="H758" s="272"/>
      <c r="I758" s="272"/>
      <c r="J758" s="272"/>
      <c r="K758" s="272"/>
      <c r="L758" s="272"/>
      <c r="M758" s="272"/>
      <c r="N758" s="272"/>
      <c r="O758" s="272"/>
      <c r="P758" s="272"/>
    </row>
    <row r="759" spans="1:16" ht="10.5" customHeight="1">
      <c r="A759" s="272"/>
      <c r="B759" s="272"/>
      <c r="C759" s="272"/>
      <c r="D759" s="272"/>
      <c r="E759" s="272"/>
      <c r="F759" s="272"/>
      <c r="G759" s="272"/>
      <c r="H759" s="272"/>
      <c r="I759" s="272"/>
      <c r="J759" s="272"/>
      <c r="K759" s="272"/>
      <c r="L759" s="272"/>
      <c r="M759" s="272"/>
      <c r="N759" s="272"/>
      <c r="O759" s="272"/>
      <c r="P759" s="272"/>
    </row>
    <row r="760" spans="1:16" ht="10.5" customHeight="1">
      <c r="A760" s="272"/>
      <c r="B760" s="272"/>
      <c r="C760" s="272"/>
      <c r="D760" s="272"/>
      <c r="E760" s="272"/>
      <c r="F760" s="272"/>
      <c r="G760" s="272"/>
      <c r="H760" s="272"/>
      <c r="I760" s="272"/>
      <c r="J760" s="272"/>
      <c r="K760" s="272"/>
      <c r="L760" s="272"/>
      <c r="M760" s="272"/>
      <c r="N760" s="272"/>
      <c r="O760" s="272"/>
      <c r="P760" s="272"/>
    </row>
    <row r="761" spans="1:16" ht="10.5" customHeight="1">
      <c r="A761" s="270" t="str">
        <f t="shared" ref="A761:A792" si="14">"HTP.P('&lt;"&amp;I523&amp;"&gt;' || "&amp;IF(MID(I523,1,6)="L_STUB","NULL","REC."&amp;I523)&amp;" || '&lt;/"&amp;I523&amp;"&gt;');"</f>
        <v>HTP.P('&lt;&gt;' || REC. || '&lt;/&gt;');</v>
      </c>
      <c r="B761" s="272"/>
      <c r="C761" s="270" t="str">
        <f t="shared" ref="C761:C792" si="15">"DECODE(C_T."&amp;I523&amp;", 0, NULL, C_T."&amp;I523&amp;") AS "&amp;I523&amp;","</f>
        <v>DECODE(C_T., 0, NULL, C_T.) AS ,</v>
      </c>
      <c r="D761" s="272"/>
      <c r="E761" s="272"/>
      <c r="F761" s="272"/>
      <c r="G761" s="272"/>
      <c r="H761" s="272"/>
      <c r="I761" s="272"/>
      <c r="J761" s="272"/>
      <c r="K761" s="272"/>
      <c r="L761" s="272"/>
      <c r="M761" s="272"/>
      <c r="N761" s="272"/>
      <c r="O761" s="272"/>
      <c r="P761" s="272"/>
    </row>
    <row r="762" spans="1:16" ht="10.5" customHeight="1">
      <c r="A762" s="270" t="str">
        <f t="shared" si="14"/>
        <v>HTP.P('&lt;&gt;' || REC. || '&lt;/&gt;');</v>
      </c>
      <c r="B762" s="272"/>
      <c r="C762" s="270" t="str">
        <f t="shared" si="15"/>
        <v>DECODE(C_T., 0, NULL, C_T.) AS ,</v>
      </c>
      <c r="D762" s="272"/>
      <c r="E762" s="272"/>
      <c r="F762" s="272"/>
      <c r="G762" s="272"/>
      <c r="H762" s="272"/>
      <c r="I762" s="272"/>
      <c r="J762" s="272"/>
      <c r="K762" s="272"/>
      <c r="L762" s="272"/>
      <c r="M762" s="272"/>
      <c r="N762" s="272"/>
      <c r="O762" s="272"/>
      <c r="P762" s="272"/>
    </row>
    <row r="763" spans="1:16" ht="10.5" customHeight="1">
      <c r="A763" s="270" t="str">
        <f t="shared" si="14"/>
        <v>HTP.P('&lt;&gt;' || REC. || '&lt;/&gt;');</v>
      </c>
      <c r="B763" s="272"/>
      <c r="C763" s="270" t="str">
        <f t="shared" si="15"/>
        <v>DECODE(C_T., 0, NULL, C_T.) AS ,</v>
      </c>
      <c r="D763" s="272"/>
      <c r="E763" s="272"/>
      <c r="F763" s="272"/>
      <c r="G763" s="272"/>
      <c r="H763" s="272"/>
      <c r="I763" s="272"/>
      <c r="J763" s="272"/>
      <c r="K763" s="272"/>
      <c r="L763" s="272"/>
      <c r="M763" s="272"/>
      <c r="N763" s="272"/>
      <c r="O763" s="272"/>
      <c r="P763" s="272"/>
    </row>
    <row r="764" spans="1:16" ht="10.5" customHeight="1">
      <c r="A764" s="270" t="str">
        <f t="shared" si="14"/>
        <v>HTP.P('&lt;&gt;' || REC. || '&lt;/&gt;');</v>
      </c>
      <c r="B764" s="272"/>
      <c r="C764" s="270" t="str">
        <f t="shared" si="15"/>
        <v>DECODE(C_T., 0, NULL, C_T.) AS ,</v>
      </c>
      <c r="D764" s="272"/>
      <c r="E764" s="272"/>
      <c r="F764" s="272"/>
      <c r="G764" s="272"/>
      <c r="H764" s="272"/>
      <c r="I764" s="272"/>
      <c r="J764" s="272"/>
      <c r="K764" s="272"/>
      <c r="L764" s="272"/>
      <c r="M764" s="272"/>
      <c r="N764" s="272"/>
      <c r="O764" s="272"/>
      <c r="P764" s="272"/>
    </row>
    <row r="765" spans="1:16" ht="10.5" customHeight="1">
      <c r="A765" s="270" t="str">
        <f t="shared" si="14"/>
        <v>HTP.P('&lt;&gt;' || REC. || '&lt;/&gt;');</v>
      </c>
      <c r="B765" s="272"/>
      <c r="C765" s="270" t="str">
        <f t="shared" si="15"/>
        <v>DECODE(C_T., 0, NULL, C_T.) AS ,</v>
      </c>
      <c r="D765" s="272"/>
      <c r="E765" s="272"/>
      <c r="F765" s="272"/>
      <c r="G765" s="272"/>
      <c r="H765" s="272"/>
      <c r="I765" s="272"/>
      <c r="J765" s="272"/>
      <c r="K765" s="272"/>
      <c r="L765" s="272"/>
      <c r="M765" s="272"/>
      <c r="N765" s="272"/>
      <c r="O765" s="272"/>
      <c r="P765" s="272"/>
    </row>
    <row r="766" spans="1:16" ht="10.5" customHeight="1">
      <c r="A766" s="270" t="str">
        <f t="shared" si="14"/>
        <v>HTP.P('&lt;&gt;' || REC. || '&lt;/&gt;');</v>
      </c>
      <c r="B766" s="272"/>
      <c r="C766" s="270" t="str">
        <f t="shared" si="15"/>
        <v>DECODE(C_T., 0, NULL, C_T.) AS ,</v>
      </c>
      <c r="D766" s="272"/>
      <c r="E766" s="272"/>
      <c r="F766" s="272"/>
      <c r="G766" s="272"/>
      <c r="H766" s="272"/>
      <c r="I766" s="272"/>
      <c r="J766" s="272"/>
      <c r="K766" s="272"/>
      <c r="L766" s="272"/>
      <c r="M766" s="272"/>
      <c r="N766" s="272"/>
      <c r="O766" s="272"/>
      <c r="P766" s="272"/>
    </row>
    <row r="767" spans="1:16" ht="10.5" customHeight="1">
      <c r="A767" s="270" t="str">
        <f t="shared" si="14"/>
        <v>HTP.P('&lt;&gt;' || REC. || '&lt;/&gt;');</v>
      </c>
      <c r="B767" s="272"/>
      <c r="C767" s="270" t="str">
        <f t="shared" si="15"/>
        <v>DECODE(C_T., 0, NULL, C_T.) AS ,</v>
      </c>
      <c r="D767" s="272"/>
      <c r="E767" s="272"/>
      <c r="F767" s="272"/>
      <c r="G767" s="272"/>
      <c r="H767" s="272"/>
      <c r="I767" s="272"/>
      <c r="J767" s="272"/>
      <c r="K767" s="272"/>
      <c r="L767" s="272"/>
      <c r="M767" s="272"/>
      <c r="N767" s="272"/>
      <c r="O767" s="272"/>
      <c r="P767" s="272"/>
    </row>
    <row r="768" spans="1:16" ht="10.5" customHeight="1">
      <c r="A768" s="270" t="str">
        <f t="shared" si="14"/>
        <v>HTP.P('&lt;&gt;' || REC. || '&lt;/&gt;');</v>
      </c>
      <c r="B768" s="272"/>
      <c r="C768" s="270" t="str">
        <f t="shared" si="15"/>
        <v>DECODE(C_T., 0, NULL, C_T.) AS ,</v>
      </c>
      <c r="D768" s="272"/>
      <c r="E768" s="272"/>
      <c r="F768" s="272"/>
      <c r="G768" s="272"/>
      <c r="H768" s="272"/>
      <c r="I768" s="272"/>
      <c r="J768" s="272"/>
      <c r="K768" s="272"/>
      <c r="L768" s="272"/>
      <c r="M768" s="272"/>
      <c r="N768" s="272"/>
      <c r="O768" s="272"/>
      <c r="P768" s="272"/>
    </row>
    <row r="769" spans="1:16" ht="10.5" customHeight="1">
      <c r="A769" s="270" t="str">
        <f t="shared" si="14"/>
        <v>HTP.P('&lt;&gt;' || REC. || '&lt;/&gt;');</v>
      </c>
      <c r="B769" s="272"/>
      <c r="C769" s="270" t="str">
        <f t="shared" si="15"/>
        <v>DECODE(C_T., 0, NULL, C_T.) AS ,</v>
      </c>
      <c r="D769" s="272"/>
      <c r="E769" s="272"/>
      <c r="F769" s="272"/>
      <c r="G769" s="272"/>
      <c r="H769" s="272"/>
      <c r="I769" s="272"/>
      <c r="J769" s="272"/>
      <c r="K769" s="272"/>
      <c r="L769" s="272"/>
      <c r="M769" s="272"/>
      <c r="N769" s="272"/>
      <c r="O769" s="272"/>
      <c r="P769" s="272"/>
    </row>
    <row r="770" spans="1:16" ht="10.5" customHeight="1">
      <c r="A770" s="270" t="str">
        <f t="shared" si="14"/>
        <v>HTP.P('&lt;&gt;' || REC. || '&lt;/&gt;');</v>
      </c>
      <c r="B770" s="272"/>
      <c r="C770" s="270" t="str">
        <f t="shared" si="15"/>
        <v>DECODE(C_T., 0, NULL, C_T.) AS ,</v>
      </c>
      <c r="D770" s="272"/>
      <c r="E770" s="272"/>
      <c r="F770" s="272"/>
      <c r="G770" s="272"/>
      <c r="H770" s="272"/>
      <c r="I770" s="272"/>
      <c r="J770" s="272"/>
      <c r="K770" s="272"/>
      <c r="L770" s="272"/>
      <c r="M770" s="272"/>
      <c r="N770" s="272"/>
      <c r="O770" s="272"/>
      <c r="P770" s="272"/>
    </row>
    <row r="771" spans="1:16" ht="10.5" customHeight="1">
      <c r="A771" s="270" t="str">
        <f t="shared" si="14"/>
        <v>HTP.P('&lt;&gt;' || REC. || '&lt;/&gt;');</v>
      </c>
      <c r="B771" s="272"/>
      <c r="C771" s="270" t="str">
        <f t="shared" si="15"/>
        <v>DECODE(C_T., 0, NULL, C_T.) AS ,</v>
      </c>
      <c r="D771" s="272"/>
      <c r="E771" s="272"/>
      <c r="F771" s="272"/>
      <c r="G771" s="272"/>
      <c r="H771" s="272"/>
      <c r="I771" s="272"/>
      <c r="J771" s="272"/>
      <c r="K771" s="272"/>
      <c r="L771" s="272"/>
      <c r="M771" s="272"/>
      <c r="N771" s="272"/>
      <c r="O771" s="272"/>
      <c r="P771" s="272"/>
    </row>
    <row r="772" spans="1:16" ht="10.5" customHeight="1">
      <c r="A772" s="270" t="str">
        <f t="shared" si="14"/>
        <v>HTP.P('&lt;&gt;' || REC. || '&lt;/&gt;');</v>
      </c>
      <c r="B772" s="272"/>
      <c r="C772" s="270" t="str">
        <f t="shared" si="15"/>
        <v>DECODE(C_T., 0, NULL, C_T.) AS ,</v>
      </c>
      <c r="D772" s="272"/>
      <c r="E772" s="272"/>
      <c r="F772" s="272"/>
      <c r="G772" s="272"/>
      <c r="H772" s="272"/>
      <c r="I772" s="272"/>
      <c r="J772" s="272"/>
      <c r="K772" s="272"/>
      <c r="L772" s="272"/>
      <c r="M772" s="272"/>
      <c r="N772" s="272"/>
      <c r="O772" s="272"/>
      <c r="P772" s="272"/>
    </row>
    <row r="773" spans="1:16" ht="10.5" customHeight="1">
      <c r="A773" s="270" t="str">
        <f t="shared" si="14"/>
        <v>HTP.P('&lt;&gt;' || REC. || '&lt;/&gt;');</v>
      </c>
      <c r="B773" s="272"/>
      <c r="C773" s="270" t="str">
        <f t="shared" si="15"/>
        <v>DECODE(C_T., 0, NULL, C_T.) AS ,</v>
      </c>
      <c r="D773" s="272"/>
      <c r="E773" s="272"/>
      <c r="F773" s="272"/>
      <c r="G773" s="272"/>
      <c r="H773" s="272"/>
      <c r="I773" s="272"/>
      <c r="J773" s="272"/>
      <c r="K773" s="272"/>
      <c r="L773" s="272"/>
      <c r="M773" s="272"/>
      <c r="N773" s="272"/>
      <c r="O773" s="272"/>
      <c r="P773" s="272"/>
    </row>
    <row r="774" spans="1:16" ht="10.5" customHeight="1">
      <c r="A774" s="270" t="str">
        <f t="shared" si="14"/>
        <v>HTP.P('&lt;&gt;' || REC. || '&lt;/&gt;');</v>
      </c>
      <c r="B774" s="272"/>
      <c r="C774" s="270" t="str">
        <f t="shared" si="15"/>
        <v>DECODE(C_T., 0, NULL, C_T.) AS ,</v>
      </c>
      <c r="D774" s="272"/>
      <c r="E774" s="272"/>
      <c r="F774" s="272"/>
      <c r="G774" s="272"/>
      <c r="H774" s="272"/>
      <c r="I774" s="272"/>
      <c r="J774" s="272"/>
      <c r="K774" s="272"/>
      <c r="L774" s="272"/>
      <c r="M774" s="272"/>
      <c r="N774" s="272"/>
      <c r="O774" s="272"/>
      <c r="P774" s="272"/>
    </row>
    <row r="775" spans="1:16" ht="10.5" customHeight="1">
      <c r="A775" s="270" t="str">
        <f t="shared" si="14"/>
        <v>HTP.P('&lt;&gt;' || REC. || '&lt;/&gt;');</v>
      </c>
      <c r="B775" s="272"/>
      <c r="C775" s="270" t="str">
        <f t="shared" si="15"/>
        <v>DECODE(C_T., 0, NULL, C_T.) AS ,</v>
      </c>
      <c r="D775" s="272"/>
      <c r="E775" s="272"/>
      <c r="F775" s="272"/>
      <c r="G775" s="272"/>
      <c r="H775" s="272"/>
      <c r="I775" s="272"/>
      <c r="J775" s="272"/>
      <c r="K775" s="272"/>
      <c r="L775" s="272"/>
      <c r="M775" s="272"/>
      <c r="N775" s="272"/>
      <c r="O775" s="272"/>
      <c r="P775" s="272"/>
    </row>
    <row r="776" spans="1:16" ht="10.5" customHeight="1">
      <c r="A776" s="270" t="str">
        <f t="shared" si="14"/>
        <v>HTP.P('&lt;&gt;' || REC. || '&lt;/&gt;');</v>
      </c>
      <c r="B776" s="272"/>
      <c r="C776" s="270" t="str">
        <f t="shared" si="15"/>
        <v>DECODE(C_T., 0, NULL, C_T.) AS ,</v>
      </c>
      <c r="D776" s="272"/>
      <c r="E776" s="272"/>
      <c r="F776" s="272"/>
      <c r="G776" s="272"/>
      <c r="H776" s="272"/>
      <c r="I776" s="272"/>
      <c r="J776" s="272"/>
      <c r="K776" s="272"/>
      <c r="L776" s="272"/>
      <c r="M776" s="272"/>
      <c r="N776" s="272"/>
      <c r="O776" s="272"/>
      <c r="P776" s="272"/>
    </row>
    <row r="777" spans="1:16" ht="10.5" customHeight="1">
      <c r="A777" s="270" t="str">
        <f t="shared" si="14"/>
        <v>HTP.P('&lt;&gt;' || REC. || '&lt;/&gt;');</v>
      </c>
      <c r="B777" s="272"/>
      <c r="C777" s="270" t="str">
        <f t="shared" si="15"/>
        <v>DECODE(C_T., 0, NULL, C_T.) AS ,</v>
      </c>
      <c r="D777" s="272"/>
      <c r="E777" s="272"/>
      <c r="F777" s="272"/>
      <c r="G777" s="272"/>
      <c r="H777" s="272"/>
      <c r="I777" s="272"/>
      <c r="J777" s="272"/>
      <c r="K777" s="272"/>
      <c r="L777" s="272"/>
      <c r="M777" s="272"/>
      <c r="N777" s="272"/>
      <c r="O777" s="272"/>
      <c r="P777" s="272"/>
    </row>
    <row r="778" spans="1:16" ht="10.5" customHeight="1">
      <c r="A778" s="270" t="str">
        <f t="shared" si="14"/>
        <v>HTP.P('&lt;&gt;' || REC. || '&lt;/&gt;');</v>
      </c>
      <c r="B778" s="272"/>
      <c r="C778" s="270" t="str">
        <f t="shared" si="15"/>
        <v>DECODE(C_T., 0, NULL, C_T.) AS ,</v>
      </c>
      <c r="D778" s="272"/>
      <c r="E778" s="272"/>
      <c r="F778" s="272"/>
      <c r="G778" s="272"/>
      <c r="H778" s="272"/>
      <c r="I778" s="272"/>
      <c r="J778" s="272"/>
      <c r="K778" s="272"/>
      <c r="L778" s="272"/>
      <c r="M778" s="272"/>
      <c r="N778" s="272"/>
      <c r="O778" s="272"/>
      <c r="P778" s="272"/>
    </row>
    <row r="779" spans="1:16" ht="10.5" customHeight="1">
      <c r="A779" s="270" t="str">
        <f t="shared" si="14"/>
        <v>HTP.P('&lt;&gt;' || REC. || '&lt;/&gt;');</v>
      </c>
      <c r="B779" s="272"/>
      <c r="C779" s="270" t="str">
        <f t="shared" si="15"/>
        <v>DECODE(C_T., 0, NULL, C_T.) AS ,</v>
      </c>
      <c r="D779" s="272"/>
      <c r="E779" s="272"/>
      <c r="F779" s="272"/>
      <c r="G779" s="272"/>
      <c r="H779" s="272"/>
      <c r="I779" s="272"/>
      <c r="J779" s="272"/>
      <c r="K779" s="272"/>
      <c r="L779" s="272"/>
      <c r="M779" s="272"/>
      <c r="N779" s="272"/>
      <c r="O779" s="272"/>
      <c r="P779" s="272"/>
    </row>
    <row r="780" spans="1:16" ht="10.5" customHeight="1">
      <c r="A780" s="270" t="str">
        <f t="shared" si="14"/>
        <v>HTP.P('&lt;&gt;' || REC. || '&lt;/&gt;');</v>
      </c>
      <c r="B780" s="272"/>
      <c r="C780" s="270" t="str">
        <f t="shared" si="15"/>
        <v>DECODE(C_T., 0, NULL, C_T.) AS ,</v>
      </c>
      <c r="D780" s="272"/>
      <c r="E780" s="272"/>
      <c r="F780" s="272"/>
      <c r="G780" s="272"/>
      <c r="H780" s="272"/>
      <c r="I780" s="272"/>
      <c r="J780" s="272"/>
      <c r="K780" s="272"/>
      <c r="L780" s="272"/>
      <c r="M780" s="272"/>
      <c r="N780" s="272"/>
      <c r="O780" s="272"/>
      <c r="P780" s="272"/>
    </row>
    <row r="781" spans="1:16" ht="10.5" customHeight="1">
      <c r="A781" s="270" t="str">
        <f t="shared" si="14"/>
        <v>HTP.P('&lt;&gt;' || REC. || '&lt;/&gt;');</v>
      </c>
      <c r="B781" s="272"/>
      <c r="C781" s="270" t="str">
        <f t="shared" si="15"/>
        <v>DECODE(C_T., 0, NULL, C_T.) AS ,</v>
      </c>
      <c r="D781" s="272"/>
      <c r="E781" s="272"/>
      <c r="F781" s="272"/>
      <c r="G781" s="272"/>
      <c r="H781" s="272"/>
      <c r="I781" s="272"/>
      <c r="J781" s="272"/>
      <c r="K781" s="272"/>
      <c r="L781" s="272"/>
      <c r="M781" s="272"/>
      <c r="N781" s="272"/>
      <c r="O781" s="272"/>
      <c r="P781" s="272"/>
    </row>
    <row r="782" spans="1:16" ht="10.5" customHeight="1">
      <c r="A782" s="270" t="str">
        <f t="shared" si="14"/>
        <v>HTP.P('&lt;&gt;' || REC. || '&lt;/&gt;');</v>
      </c>
      <c r="B782" s="272"/>
      <c r="C782" s="270" t="str">
        <f t="shared" si="15"/>
        <v>DECODE(C_T., 0, NULL, C_T.) AS ,</v>
      </c>
      <c r="D782" s="272"/>
      <c r="E782" s="272"/>
      <c r="F782" s="272"/>
      <c r="G782" s="272"/>
      <c r="H782" s="272"/>
      <c r="I782" s="272"/>
      <c r="J782" s="272"/>
      <c r="K782" s="272"/>
      <c r="L782" s="272"/>
      <c r="M782" s="272"/>
      <c r="N782" s="272"/>
      <c r="O782" s="272"/>
      <c r="P782" s="272"/>
    </row>
    <row r="783" spans="1:16" ht="10.5" customHeight="1">
      <c r="A783" s="270" t="str">
        <f t="shared" si="14"/>
        <v>HTP.P('&lt;&gt;' || REC. || '&lt;/&gt;');</v>
      </c>
      <c r="B783" s="272"/>
      <c r="C783" s="270" t="str">
        <f t="shared" si="15"/>
        <v>DECODE(C_T., 0, NULL, C_T.) AS ,</v>
      </c>
      <c r="D783" s="272"/>
      <c r="E783" s="272"/>
      <c r="F783" s="272"/>
      <c r="G783" s="272"/>
      <c r="H783" s="272"/>
      <c r="I783" s="272"/>
      <c r="J783" s="272"/>
      <c r="K783" s="272"/>
      <c r="L783" s="272"/>
      <c r="M783" s="272"/>
      <c r="N783" s="272"/>
      <c r="O783" s="272"/>
      <c r="P783" s="272"/>
    </row>
    <row r="784" spans="1:16" ht="10.5" customHeight="1">
      <c r="A784" s="270" t="str">
        <f t="shared" si="14"/>
        <v>HTP.P('&lt;&gt;' || REC. || '&lt;/&gt;');</v>
      </c>
      <c r="B784" s="272"/>
      <c r="C784" s="270" t="str">
        <f t="shared" si="15"/>
        <v>DECODE(C_T., 0, NULL, C_T.) AS ,</v>
      </c>
      <c r="D784" s="272"/>
      <c r="E784" s="272"/>
      <c r="F784" s="272"/>
      <c r="G784" s="272"/>
      <c r="H784" s="272"/>
      <c r="I784" s="272"/>
      <c r="J784" s="272"/>
      <c r="K784" s="272"/>
      <c r="L784" s="272"/>
      <c r="M784" s="272"/>
      <c r="N784" s="272"/>
      <c r="O784" s="272"/>
      <c r="P784" s="272"/>
    </row>
    <row r="785" spans="1:16" ht="10.5" customHeight="1">
      <c r="A785" s="270" t="str">
        <f t="shared" si="14"/>
        <v>HTP.P('&lt;&gt;' || REC. || '&lt;/&gt;');</v>
      </c>
      <c r="B785" s="272"/>
      <c r="C785" s="270" t="str">
        <f t="shared" si="15"/>
        <v>DECODE(C_T., 0, NULL, C_T.) AS ,</v>
      </c>
      <c r="D785" s="272"/>
      <c r="E785" s="272"/>
      <c r="F785" s="272"/>
      <c r="G785" s="272"/>
      <c r="H785" s="272"/>
      <c r="I785" s="272"/>
      <c r="J785" s="272"/>
      <c r="K785" s="272"/>
      <c r="L785" s="272"/>
      <c r="M785" s="272"/>
      <c r="N785" s="272"/>
      <c r="O785" s="272"/>
      <c r="P785" s="272"/>
    </row>
    <row r="786" spans="1:16" ht="10.5" customHeight="1">
      <c r="A786" s="270" t="str">
        <f t="shared" si="14"/>
        <v>HTP.P('&lt;&gt;' || REC. || '&lt;/&gt;');</v>
      </c>
      <c r="B786" s="272"/>
      <c r="C786" s="270" t="str">
        <f t="shared" si="15"/>
        <v>DECODE(C_T., 0, NULL, C_T.) AS ,</v>
      </c>
      <c r="D786" s="272"/>
      <c r="E786" s="272"/>
      <c r="F786" s="272"/>
      <c r="G786" s="272"/>
      <c r="H786" s="272"/>
      <c r="I786" s="272"/>
      <c r="J786" s="272"/>
      <c r="K786" s="272"/>
      <c r="L786" s="272"/>
      <c r="M786" s="272"/>
      <c r="N786" s="272"/>
      <c r="O786" s="272"/>
      <c r="P786" s="272"/>
    </row>
    <row r="787" spans="1:16" ht="10.5" customHeight="1">
      <c r="A787" s="270" t="str">
        <f t="shared" si="14"/>
        <v>HTP.P('&lt;&gt;' || REC. || '&lt;/&gt;');</v>
      </c>
      <c r="B787" s="272"/>
      <c r="C787" s="270" t="str">
        <f t="shared" si="15"/>
        <v>DECODE(C_T., 0, NULL, C_T.) AS ,</v>
      </c>
      <c r="D787" s="272"/>
      <c r="E787" s="272"/>
      <c r="F787" s="272"/>
      <c r="G787" s="272"/>
      <c r="H787" s="272"/>
      <c r="I787" s="272"/>
      <c r="J787" s="272"/>
      <c r="K787" s="272"/>
      <c r="L787" s="272"/>
      <c r="M787" s="272"/>
      <c r="N787" s="272"/>
      <c r="O787" s="272"/>
      <c r="P787" s="272"/>
    </row>
    <row r="788" spans="1:16" ht="10.5" customHeight="1">
      <c r="A788" s="270" t="str">
        <f t="shared" si="14"/>
        <v>HTP.P('&lt;&gt;' || REC. || '&lt;/&gt;');</v>
      </c>
      <c r="B788" s="272"/>
      <c r="C788" s="270" t="str">
        <f t="shared" si="15"/>
        <v>DECODE(C_T., 0, NULL, C_T.) AS ,</v>
      </c>
      <c r="D788" s="272"/>
      <c r="E788" s="272"/>
      <c r="F788" s="272"/>
      <c r="G788" s="272"/>
      <c r="H788" s="272"/>
      <c r="I788" s="272"/>
      <c r="J788" s="272"/>
      <c r="K788" s="272"/>
      <c r="L788" s="272"/>
      <c r="M788" s="272"/>
      <c r="N788" s="272"/>
      <c r="O788" s="272"/>
      <c r="P788" s="272"/>
    </row>
    <row r="789" spans="1:16" ht="10.5" customHeight="1">
      <c r="A789" s="270" t="str">
        <f t="shared" si="14"/>
        <v>HTP.P('&lt;&gt;' || REC. || '&lt;/&gt;');</v>
      </c>
      <c r="B789" s="272"/>
      <c r="C789" s="270" t="str">
        <f t="shared" si="15"/>
        <v>DECODE(C_T., 0, NULL, C_T.) AS ,</v>
      </c>
      <c r="D789" s="272"/>
      <c r="E789" s="272"/>
      <c r="F789" s="272"/>
      <c r="G789" s="272"/>
      <c r="H789" s="272"/>
      <c r="I789" s="272"/>
      <c r="J789" s="272"/>
      <c r="K789" s="272"/>
      <c r="L789" s="272"/>
      <c r="M789" s="272"/>
      <c r="N789" s="272"/>
      <c r="O789" s="272"/>
      <c r="P789" s="272"/>
    </row>
    <row r="790" spans="1:16" ht="10.5" customHeight="1">
      <c r="A790" s="270" t="str">
        <f t="shared" si="14"/>
        <v>HTP.P('&lt;&gt;' || REC. || '&lt;/&gt;');</v>
      </c>
      <c r="B790" s="272"/>
      <c r="C790" s="270" t="str">
        <f t="shared" si="15"/>
        <v>DECODE(C_T., 0, NULL, C_T.) AS ,</v>
      </c>
      <c r="D790" s="272"/>
      <c r="E790" s="272"/>
      <c r="F790" s="272"/>
      <c r="G790" s="272"/>
      <c r="H790" s="272"/>
      <c r="I790" s="272"/>
      <c r="J790" s="272"/>
      <c r="K790" s="272"/>
      <c r="L790" s="272"/>
      <c r="M790" s="272"/>
      <c r="N790" s="272"/>
      <c r="O790" s="272"/>
      <c r="P790" s="272"/>
    </row>
    <row r="791" spans="1:16" ht="10.5" customHeight="1">
      <c r="A791" s="270" t="str">
        <f t="shared" si="14"/>
        <v>HTP.P('&lt;&gt;' || REC. || '&lt;/&gt;');</v>
      </c>
      <c r="B791" s="272"/>
      <c r="C791" s="270" t="str">
        <f t="shared" si="15"/>
        <v>DECODE(C_T., 0, NULL, C_T.) AS ,</v>
      </c>
      <c r="D791" s="272"/>
      <c r="E791" s="272"/>
      <c r="F791" s="272"/>
      <c r="G791" s="272"/>
      <c r="H791" s="272"/>
      <c r="I791" s="272"/>
      <c r="J791" s="272"/>
      <c r="K791" s="272"/>
      <c r="L791" s="272"/>
      <c r="M791" s="272"/>
      <c r="N791" s="272"/>
      <c r="O791" s="272"/>
      <c r="P791" s="272"/>
    </row>
    <row r="792" spans="1:16" ht="10.5" customHeight="1">
      <c r="A792" s="270" t="str">
        <f t="shared" si="14"/>
        <v>HTP.P('&lt;&gt;' || REC. || '&lt;/&gt;');</v>
      </c>
      <c r="B792" s="272"/>
      <c r="C792" s="270" t="str">
        <f t="shared" si="15"/>
        <v>DECODE(C_T., 0, NULL, C_T.) AS ,</v>
      </c>
      <c r="D792" s="272"/>
      <c r="E792" s="272"/>
      <c r="F792" s="272"/>
      <c r="G792" s="272"/>
      <c r="H792" s="272"/>
      <c r="I792" s="272"/>
      <c r="J792" s="272"/>
      <c r="K792" s="272"/>
      <c r="L792" s="272"/>
      <c r="M792" s="272"/>
      <c r="N792" s="272"/>
      <c r="O792" s="272"/>
      <c r="P792" s="272"/>
    </row>
    <row r="793" spans="1:16" ht="10.5" customHeight="1">
      <c r="A793" s="270" t="str">
        <f t="shared" ref="A793:A824" si="16">"HTP.P('&lt;"&amp;I555&amp;"&gt;' || "&amp;IF(MID(I555,1,6)="L_STUB","NULL","REC."&amp;I555)&amp;" || '&lt;/"&amp;I555&amp;"&gt;');"</f>
        <v>HTP.P('&lt;&gt;' || REC. || '&lt;/&gt;');</v>
      </c>
      <c r="B793" s="272"/>
      <c r="C793" s="270" t="str">
        <f t="shared" ref="C793:C824" si="17">"DECODE(C_T."&amp;I555&amp;", 0, NULL, C_T."&amp;I555&amp;") AS "&amp;I555&amp;","</f>
        <v>DECODE(C_T., 0, NULL, C_T.) AS ,</v>
      </c>
      <c r="D793" s="272"/>
      <c r="E793" s="272"/>
      <c r="F793" s="272"/>
      <c r="G793" s="272"/>
      <c r="H793" s="272"/>
      <c r="I793" s="272"/>
      <c r="J793" s="272"/>
      <c r="K793" s="272"/>
      <c r="L793" s="272"/>
      <c r="M793" s="272"/>
      <c r="N793" s="272"/>
      <c r="O793" s="272"/>
      <c r="P793" s="272"/>
    </row>
    <row r="794" spans="1:16" ht="10.5" customHeight="1">
      <c r="A794" s="270" t="str">
        <f t="shared" si="16"/>
        <v>HTP.P('&lt;&gt;' || REC. || '&lt;/&gt;');</v>
      </c>
      <c r="B794" s="272"/>
      <c r="C794" s="270" t="str">
        <f t="shared" si="17"/>
        <v>DECODE(C_T., 0, NULL, C_T.) AS ,</v>
      </c>
      <c r="D794" s="272"/>
      <c r="E794" s="272"/>
      <c r="F794" s="272"/>
      <c r="G794" s="272"/>
      <c r="H794" s="272"/>
      <c r="I794" s="272"/>
      <c r="J794" s="272"/>
      <c r="K794" s="272"/>
      <c r="L794" s="272"/>
      <c r="M794" s="272"/>
      <c r="N794" s="272"/>
      <c r="O794" s="272"/>
      <c r="P794" s="272"/>
    </row>
    <row r="795" spans="1:16" ht="10.5" customHeight="1">
      <c r="A795" s="270" t="str">
        <f t="shared" si="16"/>
        <v>HTP.P('&lt;&gt;' || REC. || '&lt;/&gt;');</v>
      </c>
      <c r="B795" s="272"/>
      <c r="C795" s="270" t="str">
        <f t="shared" si="17"/>
        <v>DECODE(C_T., 0, NULL, C_T.) AS ,</v>
      </c>
      <c r="D795" s="272"/>
      <c r="E795" s="272"/>
      <c r="F795" s="272"/>
      <c r="G795" s="272"/>
      <c r="H795" s="272"/>
      <c r="I795" s="272"/>
      <c r="J795" s="272"/>
      <c r="K795" s="272"/>
      <c r="L795" s="272"/>
      <c r="M795" s="272"/>
      <c r="N795" s="272"/>
      <c r="O795" s="272"/>
      <c r="P795" s="272"/>
    </row>
    <row r="796" spans="1:16" ht="10.5" customHeight="1">
      <c r="A796" s="270" t="str">
        <f t="shared" si="16"/>
        <v>HTP.P('&lt;&gt;' || REC. || '&lt;/&gt;');</v>
      </c>
      <c r="B796" s="272"/>
      <c r="C796" s="270" t="str">
        <f t="shared" si="17"/>
        <v>DECODE(C_T., 0, NULL, C_T.) AS ,</v>
      </c>
      <c r="D796" s="272"/>
      <c r="E796" s="272"/>
      <c r="F796" s="272"/>
      <c r="G796" s="272"/>
      <c r="H796" s="272"/>
      <c r="I796" s="272"/>
      <c r="J796" s="272"/>
      <c r="K796" s="272"/>
      <c r="L796" s="272"/>
      <c r="M796" s="272"/>
      <c r="N796" s="272"/>
      <c r="O796" s="272"/>
      <c r="P796" s="272"/>
    </row>
    <row r="797" spans="1:16" ht="10.5" customHeight="1">
      <c r="A797" s="270" t="str">
        <f t="shared" si="16"/>
        <v>HTP.P('&lt;&gt;' || REC. || '&lt;/&gt;');</v>
      </c>
      <c r="B797" s="272"/>
      <c r="C797" s="270" t="str">
        <f t="shared" si="17"/>
        <v>DECODE(C_T., 0, NULL, C_T.) AS ,</v>
      </c>
      <c r="D797" s="272"/>
      <c r="E797" s="272"/>
      <c r="F797" s="272"/>
      <c r="G797" s="272"/>
      <c r="H797" s="272"/>
      <c r="I797" s="272"/>
      <c r="J797" s="272"/>
      <c r="K797" s="272"/>
      <c r="L797" s="272"/>
      <c r="M797" s="272"/>
      <c r="N797" s="272"/>
      <c r="O797" s="272"/>
      <c r="P797" s="272"/>
    </row>
    <row r="798" spans="1:16" ht="10.5" customHeight="1">
      <c r="A798" s="270" t="str">
        <f t="shared" si="16"/>
        <v>HTP.P('&lt;&gt;' || REC. || '&lt;/&gt;');</v>
      </c>
      <c r="B798" s="272"/>
      <c r="C798" s="270" t="str">
        <f t="shared" si="17"/>
        <v>DECODE(C_T., 0, NULL, C_T.) AS ,</v>
      </c>
      <c r="D798" s="272"/>
      <c r="E798" s="272"/>
      <c r="F798" s="272"/>
      <c r="G798" s="272"/>
      <c r="H798" s="272"/>
      <c r="I798" s="272"/>
      <c r="J798" s="272"/>
      <c r="K798" s="272"/>
      <c r="L798" s="272"/>
      <c r="M798" s="272"/>
      <c r="N798" s="272"/>
      <c r="O798" s="272"/>
      <c r="P798" s="272"/>
    </row>
    <row r="799" spans="1:16" ht="10.5" customHeight="1">
      <c r="A799" s="270" t="str">
        <f t="shared" si="16"/>
        <v>HTP.P('&lt;&gt;' || REC. || '&lt;/&gt;');</v>
      </c>
      <c r="B799" s="272"/>
      <c r="C799" s="270" t="str">
        <f t="shared" si="17"/>
        <v>DECODE(C_T., 0, NULL, C_T.) AS ,</v>
      </c>
      <c r="D799" s="272"/>
      <c r="E799" s="272"/>
      <c r="F799" s="272"/>
      <c r="G799" s="272"/>
      <c r="H799" s="272"/>
      <c r="I799" s="272"/>
      <c r="J799" s="272"/>
      <c r="K799" s="272"/>
      <c r="L799" s="272"/>
      <c r="M799" s="272"/>
      <c r="N799" s="272"/>
      <c r="O799" s="272"/>
      <c r="P799" s="272"/>
    </row>
    <row r="800" spans="1:16" ht="10.5" customHeight="1">
      <c r="A800" s="270" t="str">
        <f t="shared" si="16"/>
        <v>HTP.P('&lt;&gt;' || REC. || '&lt;/&gt;');</v>
      </c>
      <c r="B800" s="272"/>
      <c r="C800" s="270" t="str">
        <f t="shared" si="17"/>
        <v>DECODE(C_T., 0, NULL, C_T.) AS ,</v>
      </c>
      <c r="D800" s="272"/>
      <c r="E800" s="272"/>
      <c r="F800" s="272"/>
      <c r="G800" s="272"/>
      <c r="H800" s="272"/>
      <c r="I800" s="272"/>
      <c r="J800" s="272"/>
      <c r="K800" s="272"/>
      <c r="L800" s="272"/>
      <c r="M800" s="272"/>
      <c r="N800" s="272"/>
      <c r="O800" s="272"/>
      <c r="P800" s="272"/>
    </row>
    <row r="801" spans="1:16" ht="10.5" customHeight="1">
      <c r="A801" s="270" t="str">
        <f t="shared" si="16"/>
        <v>HTP.P('&lt;&gt;' || REC. || '&lt;/&gt;');</v>
      </c>
      <c r="B801" s="272"/>
      <c r="C801" s="270" t="str">
        <f t="shared" si="17"/>
        <v>DECODE(C_T., 0, NULL, C_T.) AS ,</v>
      </c>
      <c r="D801" s="272"/>
      <c r="E801" s="272"/>
      <c r="F801" s="272"/>
      <c r="G801" s="272"/>
      <c r="H801" s="272"/>
      <c r="I801" s="272"/>
      <c r="J801" s="272"/>
      <c r="K801" s="272"/>
      <c r="L801" s="272"/>
      <c r="M801" s="272"/>
      <c r="N801" s="272"/>
      <c r="O801" s="272"/>
      <c r="P801" s="272"/>
    </row>
    <row r="802" spans="1:16" ht="10.5" customHeight="1">
      <c r="A802" s="270" t="str">
        <f t="shared" si="16"/>
        <v>HTP.P('&lt;&gt;' || REC. || '&lt;/&gt;');</v>
      </c>
      <c r="B802" s="272"/>
      <c r="C802" s="270" t="str">
        <f t="shared" si="17"/>
        <v>DECODE(C_T., 0, NULL, C_T.) AS ,</v>
      </c>
      <c r="D802" s="272"/>
      <c r="E802" s="272"/>
      <c r="F802" s="272"/>
      <c r="G802" s="272"/>
      <c r="H802" s="272"/>
      <c r="I802" s="272"/>
      <c r="J802" s="272"/>
      <c r="K802" s="272"/>
      <c r="L802" s="272"/>
      <c r="M802" s="272"/>
      <c r="N802" s="272"/>
      <c r="O802" s="272"/>
      <c r="P802" s="272"/>
    </row>
    <row r="803" spans="1:16" ht="10.5" customHeight="1">
      <c r="A803" s="270" t="str">
        <f t="shared" si="16"/>
        <v>HTP.P('&lt;&gt;' || REC. || '&lt;/&gt;');</v>
      </c>
      <c r="B803" s="272"/>
      <c r="C803" s="270" t="str">
        <f t="shared" si="17"/>
        <v>DECODE(C_T., 0, NULL, C_T.) AS ,</v>
      </c>
      <c r="D803" s="272"/>
      <c r="E803" s="272"/>
      <c r="F803" s="272"/>
      <c r="G803" s="272"/>
      <c r="H803" s="272"/>
      <c r="I803" s="272"/>
      <c r="J803" s="272"/>
      <c r="K803" s="272"/>
      <c r="L803" s="272"/>
      <c r="M803" s="272"/>
      <c r="N803" s="272"/>
      <c r="O803" s="272"/>
      <c r="P803" s="272"/>
    </row>
    <row r="804" spans="1:16" ht="10.5" customHeight="1">
      <c r="A804" s="270" t="str">
        <f t="shared" si="16"/>
        <v>HTP.P('&lt;&gt;' || REC. || '&lt;/&gt;');</v>
      </c>
      <c r="B804" s="272"/>
      <c r="C804" s="270" t="str">
        <f t="shared" si="17"/>
        <v>DECODE(C_T., 0, NULL, C_T.) AS ,</v>
      </c>
      <c r="D804" s="272"/>
      <c r="E804" s="272"/>
      <c r="F804" s="272"/>
      <c r="G804" s="272"/>
      <c r="H804" s="272"/>
      <c r="I804" s="272"/>
      <c r="J804" s="272"/>
      <c r="K804" s="272"/>
      <c r="L804" s="272"/>
      <c r="M804" s="272"/>
      <c r="N804" s="272"/>
      <c r="O804" s="272"/>
      <c r="P804" s="272"/>
    </row>
    <row r="805" spans="1:16" ht="10.5" customHeight="1">
      <c r="A805" s="270" t="str">
        <f t="shared" si="16"/>
        <v>HTP.P('&lt;&gt;' || REC. || '&lt;/&gt;');</v>
      </c>
      <c r="B805" s="272"/>
      <c r="C805" s="270" t="str">
        <f t="shared" si="17"/>
        <v>DECODE(C_T., 0, NULL, C_T.) AS ,</v>
      </c>
      <c r="D805" s="272"/>
      <c r="E805" s="272"/>
      <c r="F805" s="272"/>
      <c r="G805" s="272"/>
      <c r="H805" s="272"/>
      <c r="I805" s="272"/>
      <c r="J805" s="272"/>
      <c r="K805" s="272"/>
      <c r="L805" s="272"/>
      <c r="M805" s="272"/>
      <c r="N805" s="272"/>
      <c r="O805" s="272"/>
      <c r="P805" s="272"/>
    </row>
    <row r="806" spans="1:16" ht="10.5" customHeight="1">
      <c r="A806" s="270" t="str">
        <f t="shared" si="16"/>
        <v>HTP.P('&lt;&gt;' || REC. || '&lt;/&gt;');</v>
      </c>
      <c r="B806" s="272"/>
      <c r="C806" s="270" t="str">
        <f t="shared" si="17"/>
        <v>DECODE(C_T., 0, NULL, C_T.) AS ,</v>
      </c>
      <c r="D806" s="272"/>
      <c r="E806" s="272"/>
      <c r="F806" s="272"/>
      <c r="G806" s="272"/>
      <c r="H806" s="272"/>
      <c r="I806" s="272"/>
      <c r="J806" s="272"/>
      <c r="K806" s="272"/>
      <c r="L806" s="272"/>
      <c r="M806" s="272"/>
      <c r="N806" s="272"/>
      <c r="O806" s="272"/>
      <c r="P806" s="272"/>
    </row>
    <row r="807" spans="1:16" ht="10.5" customHeight="1">
      <c r="A807" s="270" t="str">
        <f t="shared" si="16"/>
        <v>HTP.P('&lt;&gt;' || REC. || '&lt;/&gt;');</v>
      </c>
      <c r="B807" s="272"/>
      <c r="C807" s="270" t="str">
        <f t="shared" si="17"/>
        <v>DECODE(C_T., 0, NULL, C_T.) AS ,</v>
      </c>
      <c r="D807" s="272"/>
      <c r="E807" s="272"/>
      <c r="F807" s="272"/>
      <c r="G807" s="272"/>
      <c r="H807" s="272"/>
      <c r="I807" s="272"/>
      <c r="J807" s="272"/>
      <c r="K807" s="272"/>
      <c r="L807" s="272"/>
      <c r="M807" s="272"/>
      <c r="N807" s="272"/>
      <c r="O807" s="272"/>
      <c r="P807" s="272"/>
    </row>
    <row r="808" spans="1:16" ht="10.5" customHeight="1">
      <c r="A808" s="270" t="str">
        <f t="shared" si="16"/>
        <v>HTP.P('&lt;&gt;' || REC. || '&lt;/&gt;');</v>
      </c>
      <c r="B808" s="272"/>
      <c r="C808" s="270" t="str">
        <f t="shared" si="17"/>
        <v>DECODE(C_T., 0, NULL, C_T.) AS ,</v>
      </c>
      <c r="D808" s="272"/>
      <c r="E808" s="272"/>
      <c r="F808" s="272"/>
      <c r="G808" s="272"/>
      <c r="H808" s="272"/>
      <c r="I808" s="272"/>
      <c r="J808" s="272"/>
      <c r="K808" s="272"/>
      <c r="L808" s="272"/>
      <c r="M808" s="272"/>
      <c r="N808" s="272"/>
      <c r="O808" s="272"/>
      <c r="P808" s="272"/>
    </row>
    <row r="809" spans="1:16" ht="10.5" customHeight="1">
      <c r="A809" s="270" t="str">
        <f t="shared" si="16"/>
        <v>HTP.P('&lt;&gt;' || REC. || '&lt;/&gt;');</v>
      </c>
      <c r="B809" s="272"/>
      <c r="C809" s="270" t="str">
        <f t="shared" si="17"/>
        <v>DECODE(C_T., 0, NULL, C_T.) AS ,</v>
      </c>
      <c r="D809" s="272"/>
      <c r="E809" s="272"/>
      <c r="F809" s="272"/>
      <c r="G809" s="272"/>
      <c r="H809" s="272"/>
      <c r="I809" s="272"/>
      <c r="J809" s="272"/>
      <c r="K809" s="272"/>
      <c r="L809" s="272"/>
      <c r="M809" s="272"/>
      <c r="N809" s="272"/>
      <c r="O809" s="272"/>
      <c r="P809" s="272"/>
    </row>
    <row r="810" spans="1:16" ht="10.5" customHeight="1">
      <c r="A810" s="270" t="str">
        <f t="shared" si="16"/>
        <v>HTP.P('&lt;&gt;' || REC. || '&lt;/&gt;');</v>
      </c>
      <c r="B810" s="272"/>
      <c r="C810" s="270" t="str">
        <f t="shared" si="17"/>
        <v>DECODE(C_T., 0, NULL, C_T.) AS ,</v>
      </c>
      <c r="D810" s="272"/>
      <c r="E810" s="272"/>
      <c r="F810" s="272"/>
      <c r="G810" s="272"/>
      <c r="H810" s="272"/>
      <c r="I810" s="272"/>
      <c r="J810" s="272"/>
      <c r="K810" s="272"/>
      <c r="L810" s="272"/>
      <c r="M810" s="272"/>
      <c r="N810" s="272"/>
      <c r="O810" s="272"/>
      <c r="P810" s="272"/>
    </row>
    <row r="811" spans="1:16" ht="10.5" customHeight="1">
      <c r="A811" s="270" t="str">
        <f t="shared" si="16"/>
        <v>HTP.P('&lt;&gt;' || REC. || '&lt;/&gt;');</v>
      </c>
      <c r="B811" s="272"/>
      <c r="C811" s="270" t="str">
        <f t="shared" si="17"/>
        <v>DECODE(C_T., 0, NULL, C_T.) AS ,</v>
      </c>
      <c r="D811" s="272"/>
      <c r="E811" s="272"/>
      <c r="F811" s="272"/>
      <c r="G811" s="272"/>
      <c r="H811" s="272"/>
      <c r="I811" s="272"/>
      <c r="J811" s="272"/>
      <c r="K811" s="272"/>
      <c r="L811" s="272"/>
      <c r="M811" s="272"/>
      <c r="N811" s="272"/>
      <c r="O811" s="272"/>
      <c r="P811" s="272"/>
    </row>
    <row r="812" spans="1:16" ht="10.5" customHeight="1">
      <c r="A812" s="270" t="str">
        <f t="shared" si="16"/>
        <v>HTP.P('&lt;&gt;' || REC. || '&lt;/&gt;');</v>
      </c>
      <c r="B812" s="272"/>
      <c r="C812" s="270" t="str">
        <f t="shared" si="17"/>
        <v>DECODE(C_T., 0, NULL, C_T.) AS ,</v>
      </c>
      <c r="D812" s="272"/>
      <c r="E812" s="272"/>
      <c r="F812" s="272"/>
      <c r="G812" s="272"/>
      <c r="H812" s="272"/>
      <c r="I812" s="272"/>
      <c r="J812" s="272"/>
      <c r="K812" s="272"/>
      <c r="L812" s="272"/>
      <c r="M812" s="272"/>
      <c r="N812" s="272"/>
      <c r="O812" s="272"/>
      <c r="P812" s="272"/>
    </row>
    <row r="813" spans="1:16" ht="10.5" customHeight="1">
      <c r="A813" s="270" t="str">
        <f t="shared" si="16"/>
        <v>HTP.P('&lt;&gt;' || REC. || '&lt;/&gt;');</v>
      </c>
      <c r="B813" s="272"/>
      <c r="C813" s="270" t="str">
        <f t="shared" si="17"/>
        <v>DECODE(C_T., 0, NULL, C_T.) AS ,</v>
      </c>
      <c r="D813" s="272"/>
      <c r="E813" s="272"/>
      <c r="F813" s="272"/>
      <c r="G813" s="272"/>
      <c r="H813" s="272"/>
      <c r="I813" s="272"/>
      <c r="J813" s="272"/>
      <c r="K813" s="272"/>
      <c r="L813" s="272"/>
      <c r="M813" s="272"/>
      <c r="N813" s="272"/>
      <c r="O813" s="272"/>
      <c r="P813" s="272"/>
    </row>
    <row r="814" spans="1:16" ht="10.5" customHeight="1">
      <c r="A814" s="270" t="str">
        <f t="shared" si="16"/>
        <v>HTP.P('&lt;&gt;' || REC. || '&lt;/&gt;');</v>
      </c>
      <c r="B814" s="272"/>
      <c r="C814" s="270" t="str">
        <f t="shared" si="17"/>
        <v>DECODE(C_T., 0, NULL, C_T.) AS ,</v>
      </c>
      <c r="D814" s="272"/>
      <c r="E814" s="272"/>
      <c r="F814" s="272"/>
      <c r="G814" s="272"/>
      <c r="H814" s="272"/>
      <c r="I814" s="272"/>
      <c r="J814" s="272"/>
      <c r="K814" s="272"/>
      <c r="L814" s="272"/>
      <c r="M814" s="272"/>
      <c r="N814" s="272"/>
      <c r="O814" s="272"/>
      <c r="P814" s="272"/>
    </row>
    <row r="815" spans="1:16" ht="10.5" customHeight="1">
      <c r="A815" s="270" t="str">
        <f t="shared" si="16"/>
        <v>HTP.P('&lt;&gt;' || REC. || '&lt;/&gt;');</v>
      </c>
      <c r="B815" s="272"/>
      <c r="C815" s="270" t="str">
        <f t="shared" si="17"/>
        <v>DECODE(C_T., 0, NULL, C_T.) AS ,</v>
      </c>
      <c r="D815" s="272"/>
      <c r="E815" s="272"/>
      <c r="F815" s="272"/>
      <c r="G815" s="272"/>
      <c r="H815" s="272"/>
      <c r="I815" s="272"/>
      <c r="J815" s="272"/>
      <c r="K815" s="272"/>
      <c r="L815" s="272"/>
      <c r="M815" s="272"/>
      <c r="N815" s="272"/>
      <c r="O815" s="272"/>
      <c r="P815" s="272"/>
    </row>
    <row r="816" spans="1:16" ht="10.5" customHeight="1">
      <c r="A816" s="270" t="str">
        <f t="shared" si="16"/>
        <v>HTP.P('&lt;&gt;' || REC. || '&lt;/&gt;');</v>
      </c>
      <c r="B816" s="272"/>
      <c r="C816" s="270" t="str">
        <f t="shared" si="17"/>
        <v>DECODE(C_T., 0, NULL, C_T.) AS ,</v>
      </c>
      <c r="D816" s="272"/>
      <c r="E816" s="272"/>
      <c r="F816" s="272"/>
      <c r="G816" s="272"/>
      <c r="H816" s="272"/>
      <c r="I816" s="272"/>
      <c r="J816" s="272"/>
      <c r="K816" s="272"/>
      <c r="L816" s="272"/>
      <c r="M816" s="272"/>
      <c r="N816" s="272"/>
      <c r="O816" s="272"/>
      <c r="P816" s="272"/>
    </row>
    <row r="817" spans="1:16" ht="10.5" customHeight="1">
      <c r="A817" s="270" t="str">
        <f t="shared" si="16"/>
        <v>HTP.P('&lt;&gt;' || REC. || '&lt;/&gt;');</v>
      </c>
      <c r="B817" s="272"/>
      <c r="C817" s="270" t="str">
        <f t="shared" si="17"/>
        <v>DECODE(C_T., 0, NULL, C_T.) AS ,</v>
      </c>
      <c r="D817" s="272"/>
      <c r="E817" s="272"/>
      <c r="F817" s="272"/>
      <c r="G817" s="272"/>
      <c r="H817" s="272"/>
      <c r="I817" s="272"/>
      <c r="J817" s="272"/>
      <c r="K817" s="272"/>
      <c r="L817" s="272"/>
      <c r="M817" s="272"/>
      <c r="N817" s="272"/>
      <c r="O817" s="272"/>
      <c r="P817" s="272"/>
    </row>
    <row r="818" spans="1:16" ht="10.5" customHeight="1">
      <c r="A818" s="270" t="str">
        <f t="shared" si="16"/>
        <v>HTP.P('&lt;&gt;' || REC. || '&lt;/&gt;');</v>
      </c>
      <c r="B818" s="272"/>
      <c r="C818" s="270" t="str">
        <f t="shared" si="17"/>
        <v>DECODE(C_T., 0, NULL, C_T.) AS ,</v>
      </c>
      <c r="D818" s="272"/>
      <c r="E818" s="272"/>
      <c r="F818" s="272"/>
      <c r="G818" s="272"/>
      <c r="H818" s="272"/>
      <c r="I818" s="272"/>
      <c r="J818" s="272"/>
      <c r="K818" s="272"/>
      <c r="L818" s="272"/>
      <c r="M818" s="272"/>
      <c r="N818" s="272"/>
      <c r="O818" s="272"/>
      <c r="P818" s="272"/>
    </row>
    <row r="819" spans="1:16" ht="10.5" customHeight="1">
      <c r="A819" s="270" t="str">
        <f t="shared" si="16"/>
        <v>HTP.P('&lt;&gt;' || REC. || '&lt;/&gt;');</v>
      </c>
      <c r="B819" s="272"/>
      <c r="C819" s="270" t="str">
        <f t="shared" si="17"/>
        <v>DECODE(C_T., 0, NULL, C_T.) AS ,</v>
      </c>
      <c r="D819" s="272"/>
      <c r="E819" s="272"/>
      <c r="F819" s="272"/>
      <c r="G819" s="272"/>
      <c r="H819" s="272"/>
      <c r="I819" s="272"/>
      <c r="J819" s="272"/>
      <c r="K819" s="272"/>
      <c r="L819" s="272"/>
      <c r="M819" s="272"/>
      <c r="N819" s="272"/>
      <c r="O819" s="272"/>
      <c r="P819" s="272"/>
    </row>
    <row r="820" spans="1:16" ht="10.5" customHeight="1">
      <c r="A820" s="270" t="str">
        <f t="shared" si="16"/>
        <v>HTP.P('&lt;&gt;' || REC. || '&lt;/&gt;');</v>
      </c>
      <c r="B820" s="272"/>
      <c r="C820" s="270" t="str">
        <f t="shared" si="17"/>
        <v>DECODE(C_T., 0, NULL, C_T.) AS ,</v>
      </c>
      <c r="D820" s="272"/>
      <c r="E820" s="272"/>
      <c r="F820" s="272"/>
      <c r="G820" s="272"/>
      <c r="H820" s="272"/>
      <c r="I820" s="272"/>
      <c r="J820" s="272"/>
      <c r="K820" s="272"/>
      <c r="L820" s="272"/>
      <c r="M820" s="272"/>
      <c r="N820" s="272"/>
      <c r="O820" s="272"/>
      <c r="P820" s="272"/>
    </row>
    <row r="821" spans="1:16" ht="10.5" customHeight="1">
      <c r="A821" s="270" t="str">
        <f t="shared" si="16"/>
        <v>HTP.P('&lt;&gt;' || REC. || '&lt;/&gt;');</v>
      </c>
      <c r="B821" s="272"/>
      <c r="C821" s="270" t="str">
        <f t="shared" si="17"/>
        <v>DECODE(C_T., 0, NULL, C_T.) AS ,</v>
      </c>
      <c r="D821" s="272"/>
      <c r="E821" s="272"/>
      <c r="F821" s="272"/>
      <c r="G821" s="272"/>
      <c r="H821" s="272"/>
      <c r="I821" s="272"/>
      <c r="J821" s="272"/>
      <c r="K821" s="272"/>
      <c r="L821" s="272"/>
      <c r="M821" s="272"/>
      <c r="N821" s="272"/>
      <c r="O821" s="272"/>
      <c r="P821" s="272"/>
    </row>
    <row r="822" spans="1:16" ht="10.5" customHeight="1">
      <c r="A822" s="270" t="str">
        <f t="shared" si="16"/>
        <v>HTP.P('&lt;&gt;' || REC. || '&lt;/&gt;');</v>
      </c>
      <c r="B822" s="272"/>
      <c r="C822" s="270" t="str">
        <f t="shared" si="17"/>
        <v>DECODE(C_T., 0, NULL, C_T.) AS ,</v>
      </c>
      <c r="D822" s="272"/>
      <c r="E822" s="272"/>
      <c r="F822" s="272"/>
      <c r="G822" s="272"/>
      <c r="H822" s="272"/>
      <c r="I822" s="272"/>
      <c r="J822" s="272"/>
      <c r="K822" s="272"/>
      <c r="L822" s="272"/>
      <c r="M822" s="272"/>
      <c r="N822" s="272"/>
      <c r="O822" s="272"/>
      <c r="P822" s="272"/>
    </row>
    <row r="823" spans="1:16" ht="10.5" customHeight="1">
      <c r="A823" s="270" t="str">
        <f t="shared" si="16"/>
        <v>HTP.P('&lt;&gt;' || REC. || '&lt;/&gt;');</v>
      </c>
      <c r="B823" s="272"/>
      <c r="C823" s="270" t="str">
        <f t="shared" si="17"/>
        <v>DECODE(C_T., 0, NULL, C_T.) AS ,</v>
      </c>
      <c r="D823" s="272"/>
      <c r="E823" s="272"/>
      <c r="F823" s="272"/>
      <c r="G823" s="272"/>
      <c r="H823" s="272"/>
      <c r="I823" s="272"/>
      <c r="J823" s="272"/>
      <c r="K823" s="272"/>
      <c r="L823" s="272"/>
      <c r="M823" s="272"/>
      <c r="N823" s="272"/>
      <c r="O823" s="272"/>
      <c r="P823" s="272"/>
    </row>
    <row r="824" spans="1:16" ht="10.5" customHeight="1">
      <c r="A824" s="270" t="str">
        <f t="shared" si="16"/>
        <v>HTP.P('&lt;&gt;' || REC. || '&lt;/&gt;');</v>
      </c>
      <c r="B824" s="272"/>
      <c r="C824" s="270" t="str">
        <f t="shared" si="17"/>
        <v>DECODE(C_T., 0, NULL, C_T.) AS ,</v>
      </c>
      <c r="D824" s="272"/>
      <c r="E824" s="272"/>
      <c r="F824" s="272"/>
      <c r="G824" s="272"/>
      <c r="H824" s="272"/>
      <c r="I824" s="272"/>
      <c r="J824" s="272"/>
      <c r="K824" s="272"/>
      <c r="L824" s="272"/>
      <c r="M824" s="272"/>
      <c r="N824" s="272"/>
      <c r="O824" s="272"/>
      <c r="P824" s="272"/>
    </row>
    <row r="825" spans="1:16" ht="10.5" customHeight="1">
      <c r="A825" s="270" t="str">
        <f t="shared" ref="A825:A856" si="18">"HTP.P('&lt;"&amp;I587&amp;"&gt;' || "&amp;IF(MID(I587,1,6)="L_STUB","NULL","REC."&amp;I587)&amp;" || '&lt;/"&amp;I587&amp;"&gt;');"</f>
        <v>HTP.P('&lt;&gt;' || REC. || '&lt;/&gt;');</v>
      </c>
      <c r="B825" s="272"/>
      <c r="C825" s="270" t="str">
        <f t="shared" ref="C825:C856" si="19">"DECODE(C_T."&amp;I587&amp;", 0, NULL, C_T."&amp;I587&amp;") AS "&amp;I587&amp;","</f>
        <v>DECODE(C_T., 0, NULL, C_T.) AS ,</v>
      </c>
      <c r="D825" s="272"/>
      <c r="E825" s="272"/>
      <c r="F825" s="272"/>
      <c r="G825" s="272"/>
      <c r="H825" s="272"/>
      <c r="I825" s="272"/>
      <c r="J825" s="272"/>
      <c r="K825" s="272"/>
      <c r="L825" s="272"/>
      <c r="M825" s="272"/>
      <c r="N825" s="272"/>
      <c r="O825" s="272"/>
      <c r="P825" s="272"/>
    </row>
    <row r="826" spans="1:16" ht="10.5" customHeight="1">
      <c r="A826" s="270" t="str">
        <f t="shared" si="18"/>
        <v>HTP.P('&lt;&gt;' || REC. || '&lt;/&gt;');</v>
      </c>
      <c r="B826" s="272"/>
      <c r="C826" s="270" t="str">
        <f t="shared" si="19"/>
        <v>DECODE(C_T., 0, NULL, C_T.) AS ,</v>
      </c>
      <c r="D826" s="272"/>
      <c r="E826" s="272"/>
      <c r="F826" s="272"/>
      <c r="G826" s="272"/>
      <c r="H826" s="272"/>
      <c r="I826" s="272"/>
      <c r="J826" s="272"/>
      <c r="K826" s="272"/>
      <c r="L826" s="272"/>
      <c r="M826" s="272"/>
      <c r="N826" s="272"/>
      <c r="O826" s="272"/>
      <c r="P826" s="272"/>
    </row>
    <row r="827" spans="1:16" ht="10.5" customHeight="1">
      <c r="A827" s="270" t="str">
        <f t="shared" si="18"/>
        <v>HTP.P('&lt;&gt;' || REC. || '&lt;/&gt;');</v>
      </c>
      <c r="B827" s="272"/>
      <c r="C827" s="270" t="str">
        <f t="shared" si="19"/>
        <v>DECODE(C_T., 0, NULL, C_T.) AS ,</v>
      </c>
      <c r="D827" s="272"/>
      <c r="E827" s="272"/>
      <c r="F827" s="272"/>
      <c r="G827" s="272"/>
      <c r="H827" s="272"/>
      <c r="I827" s="272"/>
      <c r="J827" s="272"/>
      <c r="K827" s="272"/>
      <c r="L827" s="272"/>
      <c r="M827" s="272"/>
      <c r="N827" s="272"/>
      <c r="O827" s="272"/>
      <c r="P827" s="272"/>
    </row>
    <row r="828" spans="1:16" ht="10.5" customHeight="1">
      <c r="A828" s="270" t="str">
        <f t="shared" si="18"/>
        <v>HTP.P('&lt;&gt;' || REC. || '&lt;/&gt;');</v>
      </c>
      <c r="B828" s="272"/>
      <c r="C828" s="270" t="str">
        <f t="shared" si="19"/>
        <v>DECODE(C_T., 0, NULL, C_T.) AS ,</v>
      </c>
      <c r="D828" s="272"/>
      <c r="E828" s="272"/>
      <c r="F828" s="272"/>
      <c r="G828" s="272"/>
      <c r="H828" s="272"/>
      <c r="I828" s="272"/>
      <c r="J828" s="272"/>
      <c r="K828" s="272"/>
      <c r="L828" s="272"/>
      <c r="M828" s="272"/>
      <c r="N828" s="272"/>
      <c r="O828" s="272"/>
      <c r="P828" s="272"/>
    </row>
    <row r="829" spans="1:16" ht="10.5" customHeight="1">
      <c r="A829" s="270" t="str">
        <f t="shared" si="18"/>
        <v>HTP.P('&lt;&gt;' || REC. || '&lt;/&gt;');</v>
      </c>
      <c r="B829" s="272"/>
      <c r="C829" s="270" t="str">
        <f t="shared" si="19"/>
        <v>DECODE(C_T., 0, NULL, C_T.) AS ,</v>
      </c>
      <c r="D829" s="272"/>
      <c r="E829" s="272"/>
      <c r="F829" s="272"/>
      <c r="G829" s="272"/>
      <c r="H829" s="272"/>
      <c r="I829" s="272"/>
      <c r="J829" s="272"/>
      <c r="K829" s="272"/>
      <c r="L829" s="272"/>
      <c r="M829" s="272"/>
      <c r="N829" s="272"/>
      <c r="O829" s="272"/>
      <c r="P829" s="272"/>
    </row>
    <row r="830" spans="1:16" ht="10.5" customHeight="1">
      <c r="A830" s="270" t="str">
        <f t="shared" si="18"/>
        <v>HTP.P('&lt;&gt;' || REC. || '&lt;/&gt;');</v>
      </c>
      <c r="B830" s="272"/>
      <c r="C830" s="270" t="str">
        <f t="shared" si="19"/>
        <v>DECODE(C_T., 0, NULL, C_T.) AS ,</v>
      </c>
      <c r="D830" s="272"/>
      <c r="E830" s="272"/>
      <c r="F830" s="272"/>
      <c r="G830" s="272"/>
      <c r="H830" s="272"/>
      <c r="I830" s="272"/>
      <c r="J830" s="272"/>
      <c r="K830" s="272"/>
      <c r="L830" s="272"/>
      <c r="M830" s="272"/>
      <c r="N830" s="272"/>
      <c r="O830" s="272"/>
      <c r="P830" s="272"/>
    </row>
    <row r="831" spans="1:16" ht="10.5" customHeight="1">
      <c r="A831" s="272"/>
      <c r="B831" s="272"/>
      <c r="C831" s="272"/>
      <c r="D831" s="272"/>
      <c r="E831" s="272"/>
      <c r="F831" s="272"/>
      <c r="G831" s="272"/>
      <c r="H831" s="272"/>
      <c r="I831" s="272"/>
      <c r="J831" s="272"/>
      <c r="K831" s="272"/>
      <c r="L831" s="272"/>
      <c r="M831" s="272"/>
      <c r="N831" s="272"/>
      <c r="O831" s="272"/>
      <c r="P831" s="272"/>
    </row>
    <row r="832" spans="1:16" ht="10.5" customHeight="1">
      <c r="A832" s="272"/>
      <c r="B832" s="272"/>
      <c r="C832" s="272"/>
      <c r="D832" s="272"/>
      <c r="E832" s="272"/>
      <c r="F832" s="272"/>
      <c r="G832" s="272"/>
      <c r="H832" s="272"/>
      <c r="I832" s="272"/>
      <c r="J832" s="272"/>
      <c r="K832" s="272"/>
      <c r="L832" s="272"/>
      <c r="M832" s="272"/>
      <c r="N832" s="272"/>
      <c r="O832" s="272"/>
      <c r="P832" s="272"/>
    </row>
    <row r="833" spans="1:16" ht="10.5" customHeight="1">
      <c r="A833" s="272"/>
      <c r="B833" s="272"/>
      <c r="C833" s="272"/>
      <c r="D833" s="272"/>
      <c r="E833" s="272"/>
      <c r="F833" s="272"/>
      <c r="G833" s="272"/>
      <c r="H833" s="272"/>
      <c r="I833" s="272"/>
      <c r="J833" s="272"/>
      <c r="K833" s="272"/>
      <c r="L833" s="272"/>
      <c r="M833" s="272"/>
      <c r="N833" s="272"/>
      <c r="O833" s="272"/>
      <c r="P833" s="272"/>
    </row>
    <row r="834" spans="1:16" ht="10.5" customHeight="1">
      <c r="A834" s="272"/>
      <c r="B834" s="272"/>
      <c r="C834" s="272"/>
      <c r="D834" s="272"/>
      <c r="E834" s="272"/>
      <c r="F834" s="272"/>
      <c r="G834" s="272"/>
      <c r="H834" s="272"/>
      <c r="I834" s="272"/>
      <c r="J834" s="272"/>
      <c r="K834" s="272"/>
      <c r="L834" s="272"/>
      <c r="M834" s="272"/>
      <c r="N834" s="272"/>
      <c r="O834" s="272"/>
      <c r="P834" s="272"/>
    </row>
    <row r="835" spans="1:16" ht="10.5" customHeight="1">
      <c r="A835" s="272"/>
      <c r="B835" s="272"/>
      <c r="C835" s="272"/>
      <c r="D835" s="272"/>
      <c r="E835" s="272"/>
      <c r="F835" s="272"/>
      <c r="G835" s="272"/>
      <c r="H835" s="272"/>
      <c r="I835" s="272"/>
      <c r="J835" s="272"/>
      <c r="K835" s="272"/>
      <c r="L835" s="272"/>
      <c r="M835" s="272"/>
      <c r="N835" s="272"/>
      <c r="O835" s="272"/>
      <c r="P835" s="272"/>
    </row>
    <row r="836" spans="1:16" ht="10.5" customHeight="1">
      <c r="A836" s="272"/>
      <c r="B836" s="272"/>
      <c r="C836" s="272"/>
      <c r="D836" s="272"/>
      <c r="E836" s="272"/>
      <c r="F836" s="272"/>
      <c r="G836" s="272"/>
      <c r="H836" s="272"/>
      <c r="I836" s="272"/>
      <c r="J836" s="272"/>
      <c r="K836" s="272"/>
      <c r="L836" s="272"/>
      <c r="M836" s="272"/>
      <c r="N836" s="272"/>
      <c r="O836" s="272"/>
      <c r="P836" s="272"/>
    </row>
    <row r="837" spans="1:16" ht="10.5" customHeight="1">
      <c r="A837" s="270" t="str">
        <f t="shared" ref="A837:A872" si="20">"HTP.P('&lt;"&amp;I599&amp;"&gt;' || "&amp;IF(MID(I599,1,6)="L_STUB","NULL","REC."&amp;I599)&amp;" || '&lt;/"&amp;I599&amp;"&gt;');"</f>
        <v>HTP.P('&lt;&gt;' || REC. || '&lt;/&gt;');</v>
      </c>
      <c r="B837" s="272"/>
      <c r="C837" s="270" t="str">
        <f t="shared" ref="C837:C872" si="21">"DECODE(C_T."&amp;I599&amp;", 0, NULL, C_T."&amp;I599&amp;") AS "&amp;I599&amp;","</f>
        <v>DECODE(C_T., 0, NULL, C_T.) AS ,</v>
      </c>
      <c r="D837" s="272"/>
      <c r="E837" s="272"/>
      <c r="F837" s="272"/>
      <c r="G837" s="272"/>
      <c r="H837" s="272"/>
      <c r="I837" s="272"/>
      <c r="J837" s="272"/>
      <c r="K837" s="272"/>
      <c r="L837" s="272"/>
      <c r="M837" s="272"/>
      <c r="N837" s="272"/>
      <c r="O837" s="272"/>
      <c r="P837" s="272"/>
    </row>
    <row r="838" spans="1:16" ht="10.5" customHeight="1">
      <c r="A838" s="270" t="str">
        <f t="shared" si="20"/>
        <v>HTP.P('&lt;&gt;' || REC. || '&lt;/&gt;');</v>
      </c>
      <c r="B838" s="272"/>
      <c r="C838" s="270" t="str">
        <f t="shared" si="21"/>
        <v>DECODE(C_T., 0, NULL, C_T.) AS ,</v>
      </c>
      <c r="D838" s="272"/>
      <c r="E838" s="272"/>
      <c r="F838" s="272"/>
      <c r="G838" s="272"/>
      <c r="H838" s="272"/>
      <c r="I838" s="272"/>
      <c r="J838" s="272"/>
      <c r="K838" s="272"/>
      <c r="L838" s="272"/>
      <c r="M838" s="272"/>
      <c r="N838" s="272"/>
      <c r="O838" s="272"/>
      <c r="P838" s="272"/>
    </row>
    <row r="839" spans="1:16" ht="10.5" customHeight="1">
      <c r="A839" s="270" t="str">
        <f t="shared" si="20"/>
        <v>HTP.P('&lt;&gt;' || REC. || '&lt;/&gt;');</v>
      </c>
      <c r="B839" s="272"/>
      <c r="C839" s="270" t="str">
        <f t="shared" si="21"/>
        <v>DECODE(C_T., 0, NULL, C_T.) AS ,</v>
      </c>
      <c r="D839" s="272"/>
      <c r="E839" s="272"/>
      <c r="F839" s="272"/>
      <c r="G839" s="272"/>
      <c r="H839" s="272"/>
      <c r="I839" s="272"/>
      <c r="J839" s="272"/>
      <c r="K839" s="272"/>
      <c r="L839" s="272"/>
      <c r="M839" s="272"/>
      <c r="N839" s="272"/>
      <c r="O839" s="272"/>
      <c r="P839" s="272"/>
    </row>
    <row r="840" spans="1:16" ht="10.5" customHeight="1">
      <c r="A840" s="270" t="str">
        <f t="shared" si="20"/>
        <v>HTP.P('&lt;&gt;' || REC. || '&lt;/&gt;');</v>
      </c>
      <c r="B840" s="272"/>
      <c r="C840" s="270" t="str">
        <f t="shared" si="21"/>
        <v>DECODE(C_T., 0, NULL, C_T.) AS ,</v>
      </c>
      <c r="D840" s="272"/>
      <c r="E840" s="272"/>
      <c r="F840" s="272"/>
      <c r="G840" s="272"/>
      <c r="H840" s="272"/>
      <c r="I840" s="272"/>
      <c r="J840" s="272"/>
      <c r="K840" s="272"/>
      <c r="L840" s="272"/>
      <c r="M840" s="272"/>
      <c r="N840" s="272"/>
      <c r="O840" s="272"/>
      <c r="P840" s="272"/>
    </row>
    <row r="841" spans="1:16" ht="10.5" customHeight="1">
      <c r="A841" s="270" t="str">
        <f t="shared" si="20"/>
        <v>HTP.P('&lt;&gt;' || REC. || '&lt;/&gt;');</v>
      </c>
      <c r="B841" s="272"/>
      <c r="C841" s="270" t="str">
        <f t="shared" si="21"/>
        <v>DECODE(C_T., 0, NULL, C_T.) AS ,</v>
      </c>
      <c r="D841" s="272"/>
      <c r="E841" s="272"/>
      <c r="F841" s="272"/>
      <c r="G841" s="272"/>
      <c r="H841" s="272"/>
      <c r="I841" s="272"/>
      <c r="J841" s="272"/>
      <c r="K841" s="272"/>
      <c r="L841" s="272"/>
      <c r="M841" s="272"/>
      <c r="N841" s="272"/>
      <c r="O841" s="272"/>
      <c r="P841" s="272"/>
    </row>
    <row r="842" spans="1:16" ht="10.5" customHeight="1">
      <c r="A842" s="270" t="str">
        <f t="shared" si="20"/>
        <v>HTP.P('&lt;&gt;' || REC. || '&lt;/&gt;');</v>
      </c>
      <c r="B842" s="272"/>
      <c r="C842" s="270" t="str">
        <f t="shared" si="21"/>
        <v>DECODE(C_T., 0, NULL, C_T.) AS ,</v>
      </c>
      <c r="D842" s="272"/>
      <c r="E842" s="272"/>
      <c r="F842" s="272"/>
      <c r="G842" s="272"/>
      <c r="H842" s="272"/>
      <c r="I842" s="272"/>
      <c r="J842" s="272"/>
      <c r="K842" s="272"/>
      <c r="L842" s="272"/>
      <c r="M842" s="272"/>
      <c r="N842" s="272"/>
      <c r="O842" s="272"/>
      <c r="P842" s="272"/>
    </row>
    <row r="843" spans="1:16" ht="10.5" customHeight="1">
      <c r="A843" s="270" t="str">
        <f t="shared" si="20"/>
        <v>HTP.P('&lt;&gt;' || REC. || '&lt;/&gt;');</v>
      </c>
      <c r="B843" s="272"/>
      <c r="C843" s="270" t="str">
        <f t="shared" si="21"/>
        <v>DECODE(C_T., 0, NULL, C_T.) AS ,</v>
      </c>
      <c r="D843" s="272"/>
      <c r="E843" s="272"/>
      <c r="F843" s="272"/>
      <c r="G843" s="272"/>
      <c r="H843" s="272"/>
      <c r="I843" s="272"/>
      <c r="J843" s="272"/>
      <c r="K843" s="272"/>
      <c r="L843" s="272"/>
      <c r="M843" s="272"/>
      <c r="N843" s="272"/>
      <c r="O843" s="272"/>
      <c r="P843" s="272"/>
    </row>
    <row r="844" spans="1:16" ht="10.5" customHeight="1">
      <c r="A844" s="270" t="str">
        <f t="shared" si="20"/>
        <v>HTP.P('&lt;&gt;' || REC. || '&lt;/&gt;');</v>
      </c>
      <c r="B844" s="272"/>
      <c r="C844" s="270" t="str">
        <f t="shared" si="21"/>
        <v>DECODE(C_T., 0, NULL, C_T.) AS ,</v>
      </c>
      <c r="D844" s="272"/>
      <c r="E844" s="272"/>
      <c r="F844" s="272"/>
      <c r="G844" s="272"/>
      <c r="H844" s="272"/>
      <c r="I844" s="272"/>
      <c r="J844" s="272"/>
      <c r="K844" s="272"/>
      <c r="L844" s="272"/>
      <c r="M844" s="272"/>
      <c r="N844" s="272"/>
      <c r="O844" s="272"/>
      <c r="P844" s="272"/>
    </row>
    <row r="845" spans="1:16" ht="10.5" customHeight="1">
      <c r="A845" s="270" t="str">
        <f t="shared" si="20"/>
        <v>HTP.P('&lt;&gt;' || REC. || '&lt;/&gt;');</v>
      </c>
      <c r="B845" s="272"/>
      <c r="C845" s="270" t="str">
        <f t="shared" si="21"/>
        <v>DECODE(C_T., 0, NULL, C_T.) AS ,</v>
      </c>
      <c r="D845" s="272"/>
      <c r="E845" s="272"/>
      <c r="F845" s="272"/>
      <c r="G845" s="272"/>
      <c r="H845" s="272"/>
      <c r="I845" s="272"/>
      <c r="J845" s="272"/>
      <c r="K845" s="272"/>
      <c r="L845" s="272"/>
      <c r="M845" s="272"/>
      <c r="N845" s="272"/>
      <c r="O845" s="272"/>
      <c r="P845" s="272"/>
    </row>
    <row r="846" spans="1:16" ht="10.5" customHeight="1">
      <c r="A846" s="270" t="str">
        <f t="shared" si="20"/>
        <v>HTP.P('&lt;&gt;' || REC. || '&lt;/&gt;');</v>
      </c>
      <c r="B846" s="272"/>
      <c r="C846" s="270" t="str">
        <f t="shared" si="21"/>
        <v>DECODE(C_T., 0, NULL, C_T.) AS ,</v>
      </c>
      <c r="D846" s="272"/>
      <c r="E846" s="272"/>
      <c r="F846" s="272"/>
      <c r="G846" s="272"/>
      <c r="H846" s="272"/>
      <c r="I846" s="272"/>
      <c r="J846" s="272"/>
      <c r="K846" s="272"/>
      <c r="L846" s="272"/>
      <c r="M846" s="272"/>
      <c r="N846" s="272"/>
      <c r="O846" s="272"/>
      <c r="P846" s="272"/>
    </row>
    <row r="847" spans="1:16" ht="10.5" customHeight="1">
      <c r="A847" s="270" t="str">
        <f t="shared" si="20"/>
        <v>HTP.P('&lt;&gt;' || REC. || '&lt;/&gt;');</v>
      </c>
      <c r="B847" s="272"/>
      <c r="C847" s="270" t="str">
        <f t="shared" si="21"/>
        <v>DECODE(C_T., 0, NULL, C_T.) AS ,</v>
      </c>
      <c r="D847" s="272"/>
      <c r="E847" s="272"/>
      <c r="F847" s="272"/>
      <c r="G847" s="272"/>
      <c r="H847" s="272"/>
      <c r="I847" s="272"/>
      <c r="J847" s="272"/>
      <c r="K847" s="272"/>
      <c r="L847" s="272"/>
      <c r="M847" s="272"/>
      <c r="N847" s="272"/>
      <c r="O847" s="272"/>
      <c r="P847" s="272"/>
    </row>
    <row r="848" spans="1:16" ht="10.5" customHeight="1">
      <c r="A848" s="270" t="str">
        <f t="shared" si="20"/>
        <v>HTP.P('&lt;&gt;' || REC. || '&lt;/&gt;');</v>
      </c>
      <c r="B848" s="272"/>
      <c r="C848" s="270" t="str">
        <f t="shared" si="21"/>
        <v>DECODE(C_T., 0, NULL, C_T.) AS ,</v>
      </c>
      <c r="D848" s="272"/>
      <c r="E848" s="272"/>
      <c r="F848" s="272"/>
      <c r="G848" s="272"/>
      <c r="H848" s="272"/>
      <c r="I848" s="272"/>
      <c r="J848" s="272"/>
      <c r="K848" s="272"/>
      <c r="L848" s="272"/>
      <c r="M848" s="272"/>
      <c r="N848" s="272"/>
      <c r="O848" s="272"/>
      <c r="P848" s="272"/>
    </row>
    <row r="849" spans="1:16" ht="10.5" customHeight="1">
      <c r="A849" s="270" t="str">
        <f t="shared" si="20"/>
        <v>HTP.P('&lt;&gt;' || REC. || '&lt;/&gt;');</v>
      </c>
      <c r="B849" s="272"/>
      <c r="C849" s="270" t="str">
        <f t="shared" si="21"/>
        <v>DECODE(C_T., 0, NULL, C_T.) AS ,</v>
      </c>
      <c r="D849" s="272"/>
      <c r="E849" s="272"/>
      <c r="F849" s="272"/>
      <c r="G849" s="272"/>
      <c r="H849" s="272"/>
      <c r="I849" s="272"/>
      <c r="J849" s="272"/>
      <c r="K849" s="272"/>
      <c r="L849" s="272"/>
      <c r="M849" s="272"/>
      <c r="N849" s="272"/>
      <c r="O849" s="272"/>
      <c r="P849" s="272"/>
    </row>
    <row r="850" spans="1:16" ht="10.5" customHeight="1">
      <c r="A850" s="270" t="str">
        <f t="shared" si="20"/>
        <v>HTP.P('&lt;&gt;' || REC. || '&lt;/&gt;');</v>
      </c>
      <c r="B850" s="272"/>
      <c r="C850" s="270" t="str">
        <f t="shared" si="21"/>
        <v>DECODE(C_T., 0, NULL, C_T.) AS ,</v>
      </c>
      <c r="D850" s="272"/>
      <c r="E850" s="272"/>
      <c r="F850" s="272"/>
      <c r="G850" s="272"/>
      <c r="H850" s="272"/>
      <c r="I850" s="272"/>
      <c r="J850" s="272"/>
      <c r="K850" s="272"/>
      <c r="L850" s="272"/>
      <c r="M850" s="272"/>
      <c r="N850" s="272"/>
      <c r="O850" s="272"/>
      <c r="P850" s="272"/>
    </row>
    <row r="851" spans="1:16" ht="10.5" customHeight="1">
      <c r="A851" s="270" t="str">
        <f t="shared" si="20"/>
        <v>HTP.P('&lt;&gt;' || REC. || '&lt;/&gt;');</v>
      </c>
      <c r="B851" s="272"/>
      <c r="C851" s="270" t="str">
        <f t="shared" si="21"/>
        <v>DECODE(C_T., 0, NULL, C_T.) AS ,</v>
      </c>
      <c r="D851" s="272"/>
      <c r="E851" s="272"/>
      <c r="F851" s="272"/>
      <c r="G851" s="272"/>
      <c r="H851" s="272"/>
      <c r="I851" s="272"/>
      <c r="J851" s="272"/>
      <c r="K851" s="272"/>
      <c r="L851" s="272"/>
      <c r="M851" s="272"/>
      <c r="N851" s="272"/>
      <c r="O851" s="272"/>
      <c r="P851" s="272"/>
    </row>
    <row r="852" spans="1:16" ht="10.5" customHeight="1">
      <c r="A852" s="270" t="str">
        <f t="shared" si="20"/>
        <v>HTP.P('&lt;&gt;' || REC. || '&lt;/&gt;');</v>
      </c>
      <c r="B852" s="272"/>
      <c r="C852" s="270" t="str">
        <f t="shared" si="21"/>
        <v>DECODE(C_T., 0, NULL, C_T.) AS ,</v>
      </c>
      <c r="D852" s="272"/>
      <c r="E852" s="272"/>
      <c r="F852" s="272"/>
      <c r="G852" s="272"/>
      <c r="H852" s="272"/>
      <c r="I852" s="272"/>
      <c r="J852" s="272"/>
      <c r="K852" s="272"/>
      <c r="L852" s="272"/>
      <c r="M852" s="272"/>
      <c r="N852" s="272"/>
      <c r="O852" s="272"/>
      <c r="P852" s="272"/>
    </row>
    <row r="853" spans="1:16" ht="10.5" customHeight="1">
      <c r="A853" s="270" t="str">
        <f t="shared" si="20"/>
        <v>HTP.P('&lt;&gt;' || REC. || '&lt;/&gt;');</v>
      </c>
      <c r="B853" s="272"/>
      <c r="C853" s="270" t="str">
        <f t="shared" si="21"/>
        <v>DECODE(C_T., 0, NULL, C_T.) AS ,</v>
      </c>
      <c r="D853" s="272"/>
      <c r="E853" s="272"/>
      <c r="F853" s="272"/>
      <c r="G853" s="272"/>
      <c r="H853" s="272"/>
      <c r="I853" s="272"/>
      <c r="J853" s="272"/>
      <c r="K853" s="272"/>
      <c r="L853" s="272"/>
      <c r="M853" s="272"/>
      <c r="N853" s="272"/>
      <c r="O853" s="272"/>
      <c r="P853" s="272"/>
    </row>
    <row r="854" spans="1:16" ht="10.5" customHeight="1">
      <c r="A854" s="270" t="str">
        <f t="shared" si="20"/>
        <v>HTP.P('&lt;&gt;' || REC. || '&lt;/&gt;');</v>
      </c>
      <c r="B854" s="272"/>
      <c r="C854" s="270" t="str">
        <f t="shared" si="21"/>
        <v>DECODE(C_T., 0, NULL, C_T.) AS ,</v>
      </c>
      <c r="D854" s="272"/>
      <c r="E854" s="272"/>
      <c r="F854" s="272"/>
      <c r="G854" s="272"/>
      <c r="H854" s="272"/>
      <c r="I854" s="272"/>
      <c r="J854" s="272"/>
      <c r="K854" s="272"/>
      <c r="L854" s="272"/>
      <c r="M854" s="272"/>
      <c r="N854" s="272"/>
      <c r="O854" s="272"/>
      <c r="P854" s="272"/>
    </row>
    <row r="855" spans="1:16" ht="10.5" customHeight="1">
      <c r="A855" s="270" t="str">
        <f t="shared" si="20"/>
        <v>HTP.P('&lt;&gt;' || REC. || '&lt;/&gt;');</v>
      </c>
      <c r="B855" s="272"/>
      <c r="C855" s="270" t="str">
        <f t="shared" si="21"/>
        <v>DECODE(C_T., 0, NULL, C_T.) AS ,</v>
      </c>
      <c r="D855" s="272"/>
      <c r="E855" s="272"/>
      <c r="F855" s="272"/>
      <c r="G855" s="272"/>
      <c r="H855" s="272"/>
      <c r="I855" s="272"/>
      <c r="J855" s="272"/>
      <c r="K855" s="272"/>
      <c r="L855" s="272"/>
      <c r="M855" s="272"/>
      <c r="N855" s="272"/>
      <c r="O855" s="272"/>
      <c r="P855" s="272"/>
    </row>
    <row r="856" spans="1:16" ht="10.5" customHeight="1">
      <c r="A856" s="270" t="str">
        <f t="shared" si="20"/>
        <v>HTP.P('&lt;&gt;' || REC. || '&lt;/&gt;');</v>
      </c>
      <c r="B856" s="272"/>
      <c r="C856" s="270" t="str">
        <f t="shared" si="21"/>
        <v>DECODE(C_T., 0, NULL, C_T.) AS ,</v>
      </c>
      <c r="D856" s="272"/>
      <c r="E856" s="272"/>
      <c r="F856" s="272"/>
      <c r="G856" s="272"/>
      <c r="H856" s="272"/>
      <c r="I856" s="272"/>
      <c r="J856" s="272"/>
      <c r="K856" s="272"/>
      <c r="L856" s="272"/>
      <c r="M856" s="272"/>
      <c r="N856" s="272"/>
      <c r="O856" s="272"/>
      <c r="P856" s="272"/>
    </row>
    <row r="857" spans="1:16" ht="10.5" customHeight="1">
      <c r="A857" s="270" t="str">
        <f t="shared" si="20"/>
        <v>HTP.P('&lt;&gt;' || REC. || '&lt;/&gt;');</v>
      </c>
      <c r="B857" s="272"/>
      <c r="C857" s="270" t="str">
        <f t="shared" si="21"/>
        <v>DECODE(C_T., 0, NULL, C_T.) AS ,</v>
      </c>
      <c r="D857" s="272"/>
      <c r="E857" s="272"/>
      <c r="F857" s="272"/>
      <c r="G857" s="272"/>
      <c r="H857" s="272"/>
      <c r="I857" s="272"/>
      <c r="J857" s="272"/>
      <c r="K857" s="272"/>
      <c r="L857" s="272"/>
      <c r="M857" s="272"/>
      <c r="N857" s="272"/>
      <c r="O857" s="272"/>
      <c r="P857" s="272"/>
    </row>
    <row r="858" spans="1:16" ht="10.5" customHeight="1">
      <c r="A858" s="270" t="str">
        <f t="shared" si="20"/>
        <v>HTP.P('&lt;&gt;' || REC. || '&lt;/&gt;');</v>
      </c>
      <c r="B858" s="272"/>
      <c r="C858" s="270" t="str">
        <f t="shared" si="21"/>
        <v>DECODE(C_T., 0, NULL, C_T.) AS ,</v>
      </c>
      <c r="D858" s="272"/>
      <c r="E858" s="272"/>
      <c r="F858" s="272"/>
      <c r="G858" s="272"/>
      <c r="H858" s="272"/>
      <c r="I858" s="272"/>
      <c r="J858" s="272"/>
      <c r="K858" s="272"/>
      <c r="L858" s="272"/>
      <c r="M858" s="272"/>
      <c r="N858" s="272"/>
      <c r="O858" s="272"/>
      <c r="P858" s="272"/>
    </row>
    <row r="859" spans="1:16" ht="10.5" customHeight="1">
      <c r="A859" s="270" t="str">
        <f t="shared" si="20"/>
        <v>HTP.P('&lt;&gt;' || REC. || '&lt;/&gt;');</v>
      </c>
      <c r="B859" s="272"/>
      <c r="C859" s="270" t="str">
        <f t="shared" si="21"/>
        <v>DECODE(C_T., 0, NULL, C_T.) AS ,</v>
      </c>
      <c r="D859" s="272"/>
      <c r="E859" s="272"/>
      <c r="F859" s="272"/>
      <c r="G859" s="272"/>
      <c r="H859" s="272"/>
      <c r="I859" s="272"/>
      <c r="J859" s="272"/>
      <c r="K859" s="272"/>
      <c r="L859" s="272"/>
      <c r="M859" s="272"/>
      <c r="N859" s="272"/>
      <c r="O859" s="272"/>
      <c r="P859" s="272"/>
    </row>
    <row r="860" spans="1:16" ht="10.5" customHeight="1">
      <c r="A860" s="270" t="str">
        <f t="shared" si="20"/>
        <v>HTP.P('&lt;&gt;' || REC. || '&lt;/&gt;');</v>
      </c>
      <c r="B860" s="272"/>
      <c r="C860" s="270" t="str">
        <f t="shared" si="21"/>
        <v>DECODE(C_T., 0, NULL, C_T.) AS ,</v>
      </c>
      <c r="D860" s="272"/>
      <c r="E860" s="272"/>
      <c r="F860" s="272"/>
      <c r="G860" s="272"/>
      <c r="H860" s="272"/>
      <c r="I860" s="272"/>
      <c r="J860" s="272"/>
      <c r="K860" s="272"/>
      <c r="L860" s="272"/>
      <c r="M860" s="272"/>
      <c r="N860" s="272"/>
      <c r="O860" s="272"/>
      <c r="P860" s="272"/>
    </row>
    <row r="861" spans="1:16" ht="10.5" customHeight="1">
      <c r="A861" s="270" t="str">
        <f t="shared" si="20"/>
        <v>HTP.P('&lt;&gt;' || REC. || '&lt;/&gt;');</v>
      </c>
      <c r="B861" s="272"/>
      <c r="C861" s="270" t="str">
        <f t="shared" si="21"/>
        <v>DECODE(C_T., 0, NULL, C_T.) AS ,</v>
      </c>
      <c r="D861" s="272"/>
      <c r="E861" s="272"/>
      <c r="F861" s="272"/>
      <c r="G861" s="272"/>
      <c r="H861" s="272"/>
      <c r="I861" s="272"/>
      <c r="J861" s="272"/>
      <c r="K861" s="272"/>
      <c r="L861" s="272"/>
      <c r="M861" s="272"/>
      <c r="N861" s="272"/>
      <c r="O861" s="272"/>
      <c r="P861" s="272"/>
    </row>
    <row r="862" spans="1:16" ht="10.5" customHeight="1">
      <c r="A862" s="270" t="str">
        <f t="shared" si="20"/>
        <v>HTP.P('&lt;&gt;' || REC. || '&lt;/&gt;');</v>
      </c>
      <c r="B862" s="272"/>
      <c r="C862" s="270" t="str">
        <f t="shared" si="21"/>
        <v>DECODE(C_T., 0, NULL, C_T.) AS ,</v>
      </c>
      <c r="D862" s="272"/>
      <c r="E862" s="272"/>
      <c r="F862" s="272"/>
      <c r="G862" s="272"/>
      <c r="H862" s="272"/>
      <c r="I862" s="272"/>
      <c r="J862" s="272"/>
      <c r="K862" s="272"/>
      <c r="L862" s="272"/>
      <c r="M862" s="272"/>
      <c r="N862" s="272"/>
      <c r="O862" s="272"/>
      <c r="P862" s="272"/>
    </row>
    <row r="863" spans="1:16" ht="10.5" customHeight="1">
      <c r="A863" s="270" t="str">
        <f t="shared" si="20"/>
        <v>HTP.P('&lt;&gt;' || REC. || '&lt;/&gt;');</v>
      </c>
      <c r="B863" s="272"/>
      <c r="C863" s="270" t="str">
        <f t="shared" si="21"/>
        <v>DECODE(C_T., 0, NULL, C_T.) AS ,</v>
      </c>
      <c r="D863" s="272"/>
      <c r="E863" s="272"/>
      <c r="F863" s="272"/>
      <c r="G863" s="272"/>
      <c r="H863" s="272"/>
      <c r="I863" s="272"/>
      <c r="J863" s="272"/>
      <c r="K863" s="272"/>
      <c r="L863" s="272"/>
      <c r="M863" s="272"/>
      <c r="N863" s="272"/>
      <c r="O863" s="272"/>
      <c r="P863" s="272"/>
    </row>
    <row r="864" spans="1:16" ht="10.5" customHeight="1">
      <c r="A864" s="270" t="str">
        <f t="shared" si="20"/>
        <v>HTP.P('&lt;&gt;' || REC. || '&lt;/&gt;');</v>
      </c>
      <c r="B864" s="272"/>
      <c r="C864" s="270" t="str">
        <f t="shared" si="21"/>
        <v>DECODE(C_T., 0, NULL, C_T.) AS ,</v>
      </c>
      <c r="D864" s="272"/>
      <c r="E864" s="272"/>
      <c r="F864" s="272"/>
      <c r="G864" s="272"/>
      <c r="H864" s="272"/>
      <c r="I864" s="272"/>
      <c r="J864" s="272"/>
      <c r="K864" s="272"/>
      <c r="L864" s="272"/>
      <c r="M864" s="272"/>
      <c r="N864" s="272"/>
      <c r="O864" s="272"/>
      <c r="P864" s="272"/>
    </row>
    <row r="865" spans="1:16" ht="10.5" customHeight="1">
      <c r="A865" s="270" t="str">
        <f t="shared" si="20"/>
        <v>HTP.P('&lt;&gt;' || REC. || '&lt;/&gt;');</v>
      </c>
      <c r="B865" s="272"/>
      <c r="C865" s="270" t="str">
        <f t="shared" si="21"/>
        <v>DECODE(C_T., 0, NULL, C_T.) AS ,</v>
      </c>
      <c r="D865" s="272"/>
      <c r="E865" s="272"/>
      <c r="F865" s="272"/>
      <c r="G865" s="272"/>
      <c r="H865" s="272"/>
      <c r="I865" s="272"/>
      <c r="J865" s="272"/>
      <c r="K865" s="272"/>
      <c r="L865" s="272"/>
      <c r="M865" s="272"/>
      <c r="N865" s="272"/>
      <c r="O865" s="272"/>
      <c r="P865" s="272"/>
    </row>
    <row r="866" spans="1:16" ht="10.5" customHeight="1">
      <c r="A866" s="270" t="str">
        <f t="shared" si="20"/>
        <v>HTP.P('&lt;&gt;' || REC. || '&lt;/&gt;');</v>
      </c>
      <c r="B866" s="272"/>
      <c r="C866" s="270" t="str">
        <f t="shared" si="21"/>
        <v>DECODE(C_T., 0, NULL, C_T.) AS ,</v>
      </c>
      <c r="D866" s="272"/>
      <c r="E866" s="272"/>
      <c r="F866" s="272"/>
      <c r="G866" s="272"/>
      <c r="H866" s="272"/>
      <c r="I866" s="272"/>
      <c r="J866" s="272"/>
      <c r="K866" s="272"/>
      <c r="L866" s="272"/>
      <c r="M866" s="272"/>
      <c r="N866" s="272"/>
      <c r="O866" s="272"/>
      <c r="P866" s="272"/>
    </row>
    <row r="867" spans="1:16" ht="10.5" customHeight="1">
      <c r="A867" s="270" t="str">
        <f t="shared" si="20"/>
        <v>HTP.P('&lt;&gt;' || REC. || '&lt;/&gt;');</v>
      </c>
      <c r="B867" s="272"/>
      <c r="C867" s="270" t="str">
        <f t="shared" si="21"/>
        <v>DECODE(C_T., 0, NULL, C_T.) AS ,</v>
      </c>
      <c r="D867" s="272"/>
      <c r="E867" s="272"/>
      <c r="F867" s="272"/>
      <c r="G867" s="272"/>
      <c r="H867" s="272"/>
      <c r="I867" s="272"/>
      <c r="J867" s="272"/>
      <c r="K867" s="272"/>
      <c r="L867" s="272"/>
      <c r="M867" s="272"/>
      <c r="N867" s="272"/>
      <c r="O867" s="272"/>
      <c r="P867" s="272"/>
    </row>
    <row r="868" spans="1:16" ht="10.5" customHeight="1">
      <c r="A868" s="270" t="str">
        <f t="shared" si="20"/>
        <v>HTP.P('&lt;&gt;' || REC. || '&lt;/&gt;');</v>
      </c>
      <c r="B868" s="272"/>
      <c r="C868" s="270" t="str">
        <f t="shared" si="21"/>
        <v>DECODE(C_T., 0, NULL, C_T.) AS ,</v>
      </c>
      <c r="D868" s="272"/>
      <c r="E868" s="272"/>
      <c r="F868" s="272"/>
      <c r="G868" s="272"/>
      <c r="H868" s="272"/>
      <c r="I868" s="272"/>
      <c r="J868" s="272"/>
      <c r="K868" s="272"/>
      <c r="L868" s="272"/>
      <c r="M868" s="272"/>
      <c r="N868" s="272"/>
      <c r="O868" s="272"/>
      <c r="P868" s="272"/>
    </row>
    <row r="869" spans="1:16" ht="10.5" customHeight="1">
      <c r="A869" s="270" t="str">
        <f t="shared" si="20"/>
        <v>HTP.P('&lt;&gt;' || REC. || '&lt;/&gt;');</v>
      </c>
      <c r="B869" s="272"/>
      <c r="C869" s="270" t="str">
        <f t="shared" si="21"/>
        <v>DECODE(C_T., 0, NULL, C_T.) AS ,</v>
      </c>
      <c r="D869" s="272"/>
      <c r="E869" s="272"/>
      <c r="F869" s="272"/>
      <c r="G869" s="272"/>
      <c r="H869" s="272"/>
      <c r="I869" s="272"/>
      <c r="J869" s="272"/>
      <c r="K869" s="272"/>
      <c r="L869" s="272"/>
      <c r="M869" s="272"/>
      <c r="N869" s="272"/>
      <c r="O869" s="272"/>
      <c r="P869" s="272"/>
    </row>
    <row r="870" spans="1:16" ht="10.5" customHeight="1">
      <c r="A870" s="270" t="str">
        <f t="shared" si="20"/>
        <v>HTP.P('&lt;&gt;' || REC. || '&lt;/&gt;');</v>
      </c>
      <c r="B870" s="272"/>
      <c r="C870" s="270" t="str">
        <f t="shared" si="21"/>
        <v>DECODE(C_T., 0, NULL, C_T.) AS ,</v>
      </c>
      <c r="D870" s="272"/>
      <c r="E870" s="272"/>
      <c r="F870" s="272"/>
      <c r="G870" s="272"/>
      <c r="H870" s="272"/>
      <c r="I870" s="272"/>
      <c r="J870" s="272"/>
      <c r="K870" s="272"/>
      <c r="L870" s="272"/>
      <c r="M870" s="272"/>
      <c r="N870" s="272"/>
      <c r="O870" s="272"/>
      <c r="P870" s="272"/>
    </row>
    <row r="871" spans="1:16" ht="10.5" customHeight="1">
      <c r="A871" s="270" t="str">
        <f t="shared" si="20"/>
        <v>HTP.P('&lt;&gt;' || REC. || '&lt;/&gt;');</v>
      </c>
      <c r="B871" s="272"/>
      <c r="C871" s="270" t="str">
        <f t="shared" si="21"/>
        <v>DECODE(C_T., 0, NULL, C_T.) AS ,</v>
      </c>
      <c r="D871" s="272"/>
      <c r="E871" s="272"/>
      <c r="F871" s="272"/>
      <c r="G871" s="272"/>
      <c r="H871" s="272"/>
      <c r="I871" s="272"/>
      <c r="J871" s="272"/>
      <c r="K871" s="272"/>
      <c r="L871" s="272"/>
      <c r="M871" s="272"/>
      <c r="N871" s="272"/>
      <c r="O871" s="272"/>
      <c r="P871" s="272"/>
    </row>
    <row r="872" spans="1:16" ht="10.5" customHeight="1">
      <c r="A872" s="270" t="str">
        <f t="shared" si="20"/>
        <v>HTP.P('&lt;&gt;' || REC. || '&lt;/&gt;');</v>
      </c>
      <c r="B872" s="272"/>
      <c r="C872" s="270" t="str">
        <f t="shared" si="21"/>
        <v>DECODE(C_T., 0, NULL, C_T.) AS ,</v>
      </c>
      <c r="D872" s="272"/>
      <c r="E872" s="272"/>
      <c r="F872" s="272"/>
      <c r="G872" s="272"/>
      <c r="H872" s="272"/>
      <c r="I872" s="272"/>
      <c r="J872" s="272"/>
      <c r="K872" s="272"/>
      <c r="L872" s="272"/>
      <c r="M872" s="272"/>
      <c r="N872" s="272"/>
      <c r="O872" s="272"/>
      <c r="P872" s="272"/>
    </row>
    <row r="873" spans="1:16" ht="10.5" customHeight="1">
      <c r="A873" s="272"/>
      <c r="B873" s="272"/>
      <c r="C873" s="272"/>
      <c r="D873" s="272"/>
      <c r="E873" s="272"/>
      <c r="F873" s="272"/>
      <c r="G873" s="272"/>
      <c r="H873" s="272"/>
      <c r="I873" s="272"/>
      <c r="J873" s="272"/>
      <c r="K873" s="272"/>
      <c r="L873" s="272"/>
      <c r="M873" s="272"/>
      <c r="N873" s="272"/>
      <c r="O873" s="272"/>
      <c r="P873" s="272"/>
    </row>
    <row r="874" spans="1:16" ht="10.5" customHeight="1">
      <c r="A874" s="272"/>
      <c r="B874" s="272"/>
      <c r="C874" s="272"/>
      <c r="D874" s="272"/>
      <c r="E874" s="272"/>
      <c r="F874" s="272"/>
      <c r="G874" s="272"/>
      <c r="H874" s="272"/>
      <c r="I874" s="272"/>
      <c r="J874" s="272"/>
      <c r="K874" s="272"/>
      <c r="L874" s="272"/>
      <c r="M874" s="272"/>
      <c r="N874" s="272"/>
      <c r="O874" s="272"/>
      <c r="P874" s="272"/>
    </row>
    <row r="875" spans="1:16" ht="10.5" customHeight="1">
      <c r="A875" s="272"/>
      <c r="B875" s="272"/>
      <c r="C875" s="272"/>
      <c r="D875" s="272"/>
      <c r="E875" s="272"/>
      <c r="F875" s="272"/>
      <c r="G875" s="272"/>
      <c r="H875" s="272"/>
      <c r="I875" s="272"/>
      <c r="J875" s="272"/>
      <c r="K875" s="272"/>
      <c r="L875" s="272"/>
      <c r="M875" s="272"/>
      <c r="N875" s="272"/>
      <c r="O875" s="272"/>
      <c r="P875" s="272"/>
    </row>
    <row r="876" spans="1:16" ht="10.5" customHeight="1">
      <c r="A876" s="272"/>
      <c r="B876" s="272"/>
      <c r="C876" s="272"/>
      <c r="D876" s="272"/>
      <c r="E876" s="272"/>
      <c r="F876" s="272"/>
      <c r="G876" s="272"/>
      <c r="H876" s="272"/>
      <c r="I876" s="272"/>
      <c r="J876" s="272"/>
      <c r="K876" s="272"/>
      <c r="L876" s="272"/>
      <c r="M876" s="272"/>
      <c r="N876" s="272"/>
      <c r="O876" s="272"/>
      <c r="P876" s="272"/>
    </row>
    <row r="877" spans="1:16" ht="10.5" customHeight="1">
      <c r="A877" s="272"/>
      <c r="B877" s="272"/>
      <c r="C877" s="272"/>
      <c r="D877" s="272"/>
      <c r="E877" s="272"/>
      <c r="F877" s="272"/>
      <c r="G877" s="272"/>
      <c r="H877" s="272"/>
      <c r="I877" s="272"/>
      <c r="J877" s="272"/>
      <c r="K877" s="272"/>
      <c r="L877" s="272"/>
      <c r="M877" s="272"/>
      <c r="N877" s="272"/>
      <c r="O877" s="272"/>
      <c r="P877" s="272"/>
    </row>
    <row r="878" spans="1:16" ht="10.5" customHeight="1">
      <c r="A878" s="272"/>
      <c r="B878" s="272"/>
      <c r="C878" s="272"/>
      <c r="D878" s="272"/>
      <c r="E878" s="272"/>
      <c r="F878" s="272"/>
      <c r="G878" s="272"/>
      <c r="H878" s="272"/>
      <c r="I878" s="272"/>
      <c r="J878" s="272"/>
      <c r="K878" s="272"/>
      <c r="L878" s="272"/>
      <c r="M878" s="272"/>
      <c r="N878" s="272"/>
      <c r="O878" s="272"/>
      <c r="P878" s="272"/>
    </row>
    <row r="879" spans="1:16" ht="10.5" customHeight="1">
      <c r="A879" s="270" t="str">
        <f t="shared" ref="A879:A914" si="22">"HTP.P('&lt;"&amp;I641&amp;"&gt;' || "&amp;IF(MID(I641,1,6)="L_STUB","NULL","REC."&amp;I641)&amp;" || '&lt;/"&amp;I641&amp;"&gt;');"</f>
        <v>HTP.P('&lt;&gt;' || REC. || '&lt;/&gt;');</v>
      </c>
      <c r="B879" s="272"/>
      <c r="C879" s="270" t="str">
        <f t="shared" ref="C879:C914" si="23">"DECODE(C_T."&amp;I641&amp;", 0, NULL, C_T."&amp;I641&amp;") AS "&amp;I641&amp;","</f>
        <v>DECODE(C_T., 0, NULL, C_T.) AS ,</v>
      </c>
      <c r="D879" s="272"/>
      <c r="E879" s="272"/>
      <c r="F879" s="272"/>
      <c r="G879" s="272"/>
      <c r="H879" s="272"/>
      <c r="I879" s="272"/>
      <c r="J879" s="272"/>
      <c r="K879" s="272"/>
      <c r="L879" s="272"/>
      <c r="M879" s="272"/>
      <c r="N879" s="272"/>
      <c r="O879" s="272"/>
      <c r="P879" s="272"/>
    </row>
    <row r="880" spans="1:16" ht="10.5" customHeight="1">
      <c r="A880" s="270" t="str">
        <f t="shared" si="22"/>
        <v>HTP.P('&lt;&gt;' || REC. || '&lt;/&gt;');</v>
      </c>
      <c r="B880" s="272"/>
      <c r="C880" s="270" t="str">
        <f t="shared" si="23"/>
        <v>DECODE(C_T., 0, NULL, C_T.) AS ,</v>
      </c>
      <c r="D880" s="272"/>
      <c r="E880" s="272"/>
      <c r="F880" s="272"/>
      <c r="G880" s="272"/>
      <c r="H880" s="272"/>
      <c r="I880" s="272"/>
      <c r="J880" s="272"/>
      <c r="K880" s="272"/>
      <c r="L880" s="272"/>
      <c r="M880" s="272"/>
      <c r="N880" s="272"/>
      <c r="O880" s="272"/>
      <c r="P880" s="272"/>
    </row>
    <row r="881" spans="1:16" ht="10.5" customHeight="1">
      <c r="A881" s="270" t="str">
        <f t="shared" si="22"/>
        <v>HTP.P('&lt;&gt;' || REC. || '&lt;/&gt;');</v>
      </c>
      <c r="B881" s="272"/>
      <c r="C881" s="270" t="str">
        <f t="shared" si="23"/>
        <v>DECODE(C_T., 0, NULL, C_T.) AS ,</v>
      </c>
      <c r="D881" s="272"/>
      <c r="E881" s="272"/>
      <c r="F881" s="272"/>
      <c r="G881" s="272"/>
      <c r="H881" s="272"/>
      <c r="I881" s="272"/>
      <c r="J881" s="272"/>
      <c r="K881" s="272"/>
      <c r="L881" s="272"/>
      <c r="M881" s="272"/>
      <c r="N881" s="272"/>
      <c r="O881" s="272"/>
      <c r="P881" s="272"/>
    </row>
    <row r="882" spans="1:16" ht="10.5" customHeight="1">
      <c r="A882" s="270" t="str">
        <f t="shared" si="22"/>
        <v>HTP.P('&lt;&gt;' || REC. || '&lt;/&gt;');</v>
      </c>
      <c r="B882" s="272"/>
      <c r="C882" s="270" t="str">
        <f t="shared" si="23"/>
        <v>DECODE(C_T., 0, NULL, C_T.) AS ,</v>
      </c>
      <c r="D882" s="272"/>
      <c r="E882" s="272"/>
      <c r="F882" s="272"/>
      <c r="G882" s="272"/>
      <c r="H882" s="272"/>
      <c r="I882" s="272"/>
      <c r="J882" s="272"/>
      <c r="K882" s="272"/>
      <c r="L882" s="272"/>
      <c r="M882" s="272"/>
      <c r="N882" s="272"/>
      <c r="O882" s="272"/>
      <c r="P882" s="272"/>
    </row>
    <row r="883" spans="1:16" ht="10.5" customHeight="1">
      <c r="A883" s="270" t="str">
        <f t="shared" si="22"/>
        <v>HTP.P('&lt;&gt;' || REC. || '&lt;/&gt;');</v>
      </c>
      <c r="B883" s="272"/>
      <c r="C883" s="270" t="str">
        <f t="shared" si="23"/>
        <v>DECODE(C_T., 0, NULL, C_T.) AS ,</v>
      </c>
      <c r="D883" s="272"/>
      <c r="E883" s="272"/>
      <c r="F883" s="272"/>
      <c r="G883" s="272"/>
      <c r="H883" s="272"/>
      <c r="I883" s="272"/>
      <c r="J883" s="272"/>
      <c r="K883" s="272"/>
      <c r="L883" s="272"/>
      <c r="M883" s="272"/>
      <c r="N883" s="272"/>
      <c r="O883" s="272"/>
      <c r="P883" s="272"/>
    </row>
    <row r="884" spans="1:16" ht="10.5" customHeight="1">
      <c r="A884" s="270" t="str">
        <f t="shared" si="22"/>
        <v>HTP.P('&lt;&gt;' || REC. || '&lt;/&gt;');</v>
      </c>
      <c r="B884" s="272"/>
      <c r="C884" s="270" t="str">
        <f t="shared" si="23"/>
        <v>DECODE(C_T., 0, NULL, C_T.) AS ,</v>
      </c>
      <c r="D884" s="272"/>
      <c r="E884" s="272"/>
      <c r="F884" s="272"/>
      <c r="G884" s="272"/>
      <c r="H884" s="272"/>
      <c r="I884" s="272"/>
      <c r="J884" s="272"/>
      <c r="K884" s="272"/>
      <c r="L884" s="272"/>
      <c r="M884" s="272"/>
      <c r="N884" s="272"/>
      <c r="O884" s="272"/>
      <c r="P884" s="272"/>
    </row>
    <row r="885" spans="1:16" ht="10.5" customHeight="1">
      <c r="A885" s="270" t="str">
        <f t="shared" si="22"/>
        <v>HTP.P('&lt;&gt;' || REC. || '&lt;/&gt;');</v>
      </c>
      <c r="B885" s="272"/>
      <c r="C885" s="270" t="str">
        <f t="shared" si="23"/>
        <v>DECODE(C_T., 0, NULL, C_T.) AS ,</v>
      </c>
      <c r="D885" s="272"/>
      <c r="E885" s="272"/>
      <c r="F885" s="272"/>
      <c r="G885" s="272"/>
      <c r="H885" s="272"/>
      <c r="I885" s="272"/>
      <c r="J885" s="272"/>
      <c r="K885" s="272"/>
      <c r="L885" s="272"/>
      <c r="M885" s="272"/>
      <c r="N885" s="272"/>
      <c r="O885" s="272"/>
      <c r="P885" s="272"/>
    </row>
    <row r="886" spans="1:16" ht="10.5" customHeight="1">
      <c r="A886" s="270" t="str">
        <f t="shared" si="22"/>
        <v>HTP.P('&lt;&gt;' || REC. || '&lt;/&gt;');</v>
      </c>
      <c r="B886" s="272"/>
      <c r="C886" s="270" t="str">
        <f t="shared" si="23"/>
        <v>DECODE(C_T., 0, NULL, C_T.) AS ,</v>
      </c>
      <c r="D886" s="272"/>
      <c r="E886" s="272"/>
      <c r="F886" s="272"/>
      <c r="G886" s="272"/>
      <c r="H886" s="272"/>
      <c r="I886" s="272"/>
      <c r="J886" s="272"/>
      <c r="K886" s="272"/>
      <c r="L886" s="272"/>
      <c r="M886" s="272"/>
      <c r="N886" s="272"/>
      <c r="O886" s="272"/>
      <c r="P886" s="272"/>
    </row>
    <row r="887" spans="1:16" ht="10.5" customHeight="1">
      <c r="A887" s="270" t="str">
        <f t="shared" si="22"/>
        <v>HTP.P('&lt;&gt;' || REC. || '&lt;/&gt;');</v>
      </c>
      <c r="B887" s="272"/>
      <c r="C887" s="270" t="str">
        <f t="shared" si="23"/>
        <v>DECODE(C_T., 0, NULL, C_T.) AS ,</v>
      </c>
      <c r="D887" s="272"/>
      <c r="E887" s="272"/>
      <c r="F887" s="272"/>
      <c r="G887" s="272"/>
      <c r="H887" s="272"/>
      <c r="I887" s="272"/>
      <c r="J887" s="272"/>
      <c r="K887" s="272"/>
      <c r="L887" s="272"/>
      <c r="M887" s="272"/>
      <c r="N887" s="272"/>
      <c r="O887" s="272"/>
      <c r="P887" s="272"/>
    </row>
    <row r="888" spans="1:16" ht="10.5" customHeight="1">
      <c r="A888" s="270" t="str">
        <f t="shared" si="22"/>
        <v>HTP.P('&lt;&gt;' || REC. || '&lt;/&gt;');</v>
      </c>
      <c r="B888" s="272"/>
      <c r="C888" s="270" t="str">
        <f t="shared" si="23"/>
        <v>DECODE(C_T., 0, NULL, C_T.) AS ,</v>
      </c>
      <c r="D888" s="272"/>
      <c r="E888" s="272"/>
      <c r="F888" s="272"/>
      <c r="G888" s="272"/>
      <c r="H888" s="272"/>
      <c r="I888" s="272"/>
      <c r="J888" s="272"/>
      <c r="K888" s="272"/>
      <c r="L888" s="272"/>
      <c r="M888" s="272"/>
      <c r="N888" s="272"/>
      <c r="O888" s="272"/>
      <c r="P888" s="272"/>
    </row>
    <row r="889" spans="1:16" ht="10.5" customHeight="1">
      <c r="A889" s="270" t="str">
        <f t="shared" si="22"/>
        <v>HTP.P('&lt;&gt;' || REC. || '&lt;/&gt;');</v>
      </c>
      <c r="B889" s="272"/>
      <c r="C889" s="270" t="str">
        <f t="shared" si="23"/>
        <v>DECODE(C_T., 0, NULL, C_T.) AS ,</v>
      </c>
      <c r="D889" s="272"/>
      <c r="E889" s="272"/>
      <c r="F889" s="272"/>
      <c r="G889" s="272"/>
      <c r="H889" s="272"/>
      <c r="I889" s="272"/>
      <c r="J889" s="272"/>
      <c r="K889" s="272"/>
      <c r="L889" s="272"/>
      <c r="M889" s="272"/>
      <c r="N889" s="272"/>
      <c r="O889" s="272"/>
      <c r="P889" s="272"/>
    </row>
    <row r="890" spans="1:16" ht="10.5" customHeight="1">
      <c r="A890" s="270" t="str">
        <f t="shared" si="22"/>
        <v>HTP.P('&lt;&gt;' || REC. || '&lt;/&gt;');</v>
      </c>
      <c r="B890" s="272"/>
      <c r="C890" s="270" t="str">
        <f t="shared" si="23"/>
        <v>DECODE(C_T., 0, NULL, C_T.) AS ,</v>
      </c>
      <c r="D890" s="272"/>
      <c r="E890" s="272"/>
      <c r="F890" s="272"/>
      <c r="G890" s="272"/>
      <c r="H890" s="272"/>
      <c r="I890" s="272"/>
      <c r="J890" s="272"/>
      <c r="K890" s="272"/>
      <c r="L890" s="272"/>
      <c r="M890" s="272"/>
      <c r="N890" s="272"/>
      <c r="O890" s="272"/>
      <c r="P890" s="272"/>
    </row>
    <row r="891" spans="1:16" ht="10.5" customHeight="1">
      <c r="A891" s="270" t="str">
        <f t="shared" si="22"/>
        <v>HTP.P('&lt;&gt;' || REC. || '&lt;/&gt;');</v>
      </c>
      <c r="B891" s="272"/>
      <c r="C891" s="270" t="str">
        <f t="shared" si="23"/>
        <v>DECODE(C_T., 0, NULL, C_T.) AS ,</v>
      </c>
      <c r="D891" s="272"/>
      <c r="E891" s="272"/>
      <c r="F891" s="272"/>
      <c r="G891" s="272"/>
      <c r="H891" s="272"/>
      <c r="I891" s="272"/>
      <c r="J891" s="272"/>
      <c r="K891" s="272"/>
      <c r="L891" s="272"/>
      <c r="M891" s="272"/>
      <c r="N891" s="272"/>
      <c r="O891" s="272"/>
      <c r="P891" s="272"/>
    </row>
    <row r="892" spans="1:16" ht="10.5" customHeight="1">
      <c r="A892" s="270" t="str">
        <f t="shared" si="22"/>
        <v>HTP.P('&lt;&gt;' || REC. || '&lt;/&gt;');</v>
      </c>
      <c r="B892" s="272"/>
      <c r="C892" s="270" t="str">
        <f t="shared" si="23"/>
        <v>DECODE(C_T., 0, NULL, C_T.) AS ,</v>
      </c>
      <c r="D892" s="272"/>
      <c r="E892" s="272"/>
      <c r="F892" s="272"/>
      <c r="G892" s="272"/>
      <c r="H892" s="272"/>
      <c r="I892" s="272"/>
      <c r="J892" s="272"/>
      <c r="K892" s="272"/>
      <c r="L892" s="272"/>
      <c r="M892" s="272"/>
      <c r="N892" s="272"/>
      <c r="O892" s="272"/>
      <c r="P892" s="272"/>
    </row>
    <row r="893" spans="1:16" ht="10.5" customHeight="1">
      <c r="A893" s="270" t="str">
        <f t="shared" si="22"/>
        <v>HTP.P('&lt;&gt;' || REC. || '&lt;/&gt;');</v>
      </c>
      <c r="B893" s="272"/>
      <c r="C893" s="270" t="str">
        <f t="shared" si="23"/>
        <v>DECODE(C_T., 0, NULL, C_T.) AS ,</v>
      </c>
      <c r="D893" s="272"/>
      <c r="E893" s="272"/>
      <c r="F893" s="272"/>
      <c r="G893" s="272"/>
      <c r="H893" s="272"/>
      <c r="I893" s="272"/>
      <c r="J893" s="272"/>
      <c r="K893" s="272"/>
      <c r="L893" s="272"/>
      <c r="M893" s="272"/>
      <c r="N893" s="272"/>
      <c r="O893" s="272"/>
      <c r="P893" s="272"/>
    </row>
    <row r="894" spans="1:16" ht="10.5" customHeight="1">
      <c r="A894" s="270" t="str">
        <f t="shared" si="22"/>
        <v>HTP.P('&lt;&gt;' || REC. || '&lt;/&gt;');</v>
      </c>
      <c r="B894" s="272"/>
      <c r="C894" s="270" t="str">
        <f t="shared" si="23"/>
        <v>DECODE(C_T., 0, NULL, C_T.) AS ,</v>
      </c>
      <c r="D894" s="272"/>
      <c r="E894" s="272"/>
      <c r="F894" s="272"/>
      <c r="G894" s="272"/>
      <c r="H894" s="272"/>
      <c r="I894" s="272"/>
      <c r="J894" s="272"/>
      <c r="K894" s="272"/>
      <c r="L894" s="272"/>
      <c r="M894" s="272"/>
      <c r="N894" s="272"/>
      <c r="O894" s="272"/>
      <c r="P894" s="272"/>
    </row>
    <row r="895" spans="1:16" ht="10.5" customHeight="1">
      <c r="A895" s="270" t="str">
        <f t="shared" si="22"/>
        <v>HTP.P('&lt;&gt;' || REC. || '&lt;/&gt;');</v>
      </c>
      <c r="B895" s="272"/>
      <c r="C895" s="270" t="str">
        <f t="shared" si="23"/>
        <v>DECODE(C_T., 0, NULL, C_T.) AS ,</v>
      </c>
      <c r="D895" s="272"/>
      <c r="E895" s="272"/>
      <c r="F895" s="272"/>
      <c r="G895" s="272"/>
      <c r="H895" s="272"/>
      <c r="I895" s="272"/>
      <c r="J895" s="272"/>
      <c r="K895" s="272"/>
      <c r="L895" s="272"/>
      <c r="M895" s="272"/>
      <c r="N895" s="272"/>
      <c r="O895" s="272"/>
      <c r="P895" s="272"/>
    </row>
    <row r="896" spans="1:16" ht="10.5" customHeight="1">
      <c r="A896" s="270" t="str">
        <f t="shared" si="22"/>
        <v>HTP.P('&lt;&gt;' || REC. || '&lt;/&gt;');</v>
      </c>
      <c r="B896" s="272"/>
      <c r="C896" s="270" t="str">
        <f t="shared" si="23"/>
        <v>DECODE(C_T., 0, NULL, C_T.) AS ,</v>
      </c>
      <c r="D896" s="272"/>
      <c r="E896" s="272"/>
      <c r="F896" s="272"/>
      <c r="G896" s="272"/>
      <c r="H896" s="272"/>
      <c r="I896" s="272"/>
      <c r="J896" s="272"/>
      <c r="K896" s="272"/>
      <c r="L896" s="272"/>
      <c r="M896" s="272"/>
      <c r="N896" s="272"/>
      <c r="O896" s="272"/>
      <c r="P896" s="272"/>
    </row>
    <row r="897" spans="1:16" ht="10.5" customHeight="1">
      <c r="A897" s="270" t="str">
        <f t="shared" si="22"/>
        <v>HTP.P('&lt;&gt;' || REC. || '&lt;/&gt;');</v>
      </c>
      <c r="B897" s="272"/>
      <c r="C897" s="270" t="str">
        <f t="shared" si="23"/>
        <v>DECODE(C_T., 0, NULL, C_T.) AS ,</v>
      </c>
      <c r="D897" s="272"/>
      <c r="E897" s="272"/>
      <c r="F897" s="272"/>
      <c r="G897" s="272"/>
      <c r="H897" s="272"/>
      <c r="I897" s="272"/>
      <c r="J897" s="272"/>
      <c r="K897" s="272"/>
      <c r="L897" s="272"/>
      <c r="M897" s="272"/>
      <c r="N897" s="272"/>
      <c r="O897" s="272"/>
      <c r="P897" s="272"/>
    </row>
    <row r="898" spans="1:16" ht="10.5" customHeight="1">
      <c r="A898" s="270" t="str">
        <f t="shared" si="22"/>
        <v>HTP.P('&lt;&gt;' || REC. || '&lt;/&gt;');</v>
      </c>
      <c r="B898" s="272"/>
      <c r="C898" s="270" t="str">
        <f t="shared" si="23"/>
        <v>DECODE(C_T., 0, NULL, C_T.) AS ,</v>
      </c>
      <c r="D898" s="272"/>
      <c r="E898" s="272"/>
      <c r="F898" s="272"/>
      <c r="G898" s="272"/>
      <c r="H898" s="272"/>
      <c r="I898" s="272"/>
      <c r="J898" s="272"/>
      <c r="K898" s="272"/>
      <c r="L898" s="272"/>
      <c r="M898" s="272"/>
      <c r="N898" s="272"/>
      <c r="O898" s="272"/>
      <c r="P898" s="272"/>
    </row>
    <row r="899" spans="1:16" ht="10.5" customHeight="1">
      <c r="A899" s="270" t="str">
        <f t="shared" si="22"/>
        <v>HTP.P('&lt;&gt;' || REC. || '&lt;/&gt;');</v>
      </c>
      <c r="B899" s="272"/>
      <c r="C899" s="270" t="str">
        <f t="shared" si="23"/>
        <v>DECODE(C_T., 0, NULL, C_T.) AS ,</v>
      </c>
      <c r="D899" s="272"/>
      <c r="E899" s="272"/>
      <c r="F899" s="272"/>
      <c r="G899" s="272"/>
      <c r="H899" s="272"/>
      <c r="I899" s="272"/>
      <c r="J899" s="272"/>
      <c r="K899" s="272"/>
      <c r="L899" s="272"/>
      <c r="M899" s="272"/>
      <c r="N899" s="272"/>
      <c r="O899" s="272"/>
      <c r="P899" s="272"/>
    </row>
    <row r="900" spans="1:16" ht="10.5" customHeight="1">
      <c r="A900" s="270" t="str">
        <f t="shared" si="22"/>
        <v>HTP.P('&lt;&gt;' || REC. || '&lt;/&gt;');</v>
      </c>
      <c r="B900" s="272"/>
      <c r="C900" s="270" t="str">
        <f t="shared" si="23"/>
        <v>DECODE(C_T., 0, NULL, C_T.) AS ,</v>
      </c>
      <c r="D900" s="272"/>
      <c r="E900" s="272"/>
      <c r="F900" s="272"/>
      <c r="G900" s="272"/>
      <c r="H900" s="272"/>
      <c r="I900" s="272"/>
      <c r="J900" s="272"/>
      <c r="K900" s="272"/>
      <c r="L900" s="272"/>
      <c r="M900" s="272"/>
      <c r="N900" s="272"/>
      <c r="O900" s="272"/>
      <c r="P900" s="272"/>
    </row>
    <row r="901" spans="1:16" ht="10.5" customHeight="1">
      <c r="A901" s="270" t="str">
        <f t="shared" si="22"/>
        <v>HTP.P('&lt;&gt;' || REC. || '&lt;/&gt;');</v>
      </c>
      <c r="B901" s="272"/>
      <c r="C901" s="270" t="str">
        <f t="shared" si="23"/>
        <v>DECODE(C_T., 0, NULL, C_T.) AS ,</v>
      </c>
      <c r="D901" s="272"/>
      <c r="E901" s="272"/>
      <c r="F901" s="272"/>
      <c r="G901" s="272"/>
      <c r="H901" s="272"/>
      <c r="I901" s="272"/>
      <c r="J901" s="272"/>
      <c r="K901" s="272"/>
      <c r="L901" s="272"/>
      <c r="M901" s="272"/>
      <c r="N901" s="272"/>
      <c r="O901" s="272"/>
      <c r="P901" s="272"/>
    </row>
    <row r="902" spans="1:16" ht="10.5" customHeight="1">
      <c r="A902" s="270" t="str">
        <f t="shared" si="22"/>
        <v>HTP.P('&lt;&gt;' || REC. || '&lt;/&gt;');</v>
      </c>
      <c r="B902" s="272"/>
      <c r="C902" s="270" t="str">
        <f t="shared" si="23"/>
        <v>DECODE(C_T., 0, NULL, C_T.) AS ,</v>
      </c>
      <c r="D902" s="272"/>
      <c r="E902" s="272"/>
      <c r="F902" s="272"/>
      <c r="G902" s="272"/>
      <c r="H902" s="272"/>
      <c r="I902" s="272"/>
      <c r="J902" s="272"/>
      <c r="K902" s="272"/>
      <c r="L902" s="272"/>
      <c r="M902" s="272"/>
      <c r="N902" s="272"/>
      <c r="O902" s="272"/>
      <c r="P902" s="272"/>
    </row>
    <row r="903" spans="1:16" ht="10.5" customHeight="1">
      <c r="A903" s="270" t="str">
        <f t="shared" si="22"/>
        <v>HTP.P('&lt;&gt;' || REC. || '&lt;/&gt;');</v>
      </c>
      <c r="B903" s="272"/>
      <c r="C903" s="270" t="str">
        <f t="shared" si="23"/>
        <v>DECODE(C_T., 0, NULL, C_T.) AS ,</v>
      </c>
      <c r="D903" s="272"/>
      <c r="E903" s="272"/>
      <c r="F903" s="272"/>
      <c r="G903" s="272"/>
      <c r="H903" s="272"/>
      <c r="I903" s="272"/>
      <c r="J903" s="272"/>
      <c r="K903" s="272"/>
      <c r="L903" s="272"/>
      <c r="M903" s="272"/>
      <c r="N903" s="272"/>
      <c r="O903" s="272"/>
      <c r="P903" s="272"/>
    </row>
    <row r="904" spans="1:16" ht="10.5" customHeight="1">
      <c r="A904" s="270" t="str">
        <f t="shared" si="22"/>
        <v>HTP.P('&lt;&gt;' || REC. || '&lt;/&gt;');</v>
      </c>
      <c r="B904" s="272"/>
      <c r="C904" s="270" t="str">
        <f t="shared" si="23"/>
        <v>DECODE(C_T., 0, NULL, C_T.) AS ,</v>
      </c>
      <c r="D904" s="272"/>
      <c r="E904" s="272"/>
      <c r="F904" s="272"/>
      <c r="G904" s="272"/>
      <c r="H904" s="272"/>
      <c r="I904" s="272"/>
      <c r="J904" s="272"/>
      <c r="K904" s="272"/>
      <c r="L904" s="272"/>
      <c r="M904" s="272"/>
      <c r="N904" s="272"/>
      <c r="O904" s="272"/>
      <c r="P904" s="272"/>
    </row>
    <row r="905" spans="1:16" ht="10.5" customHeight="1">
      <c r="A905" s="270" t="str">
        <f t="shared" si="22"/>
        <v>HTP.P('&lt;&gt;' || REC. || '&lt;/&gt;');</v>
      </c>
      <c r="B905" s="272"/>
      <c r="C905" s="270" t="str">
        <f t="shared" si="23"/>
        <v>DECODE(C_T., 0, NULL, C_T.) AS ,</v>
      </c>
      <c r="D905" s="272"/>
      <c r="E905" s="272"/>
      <c r="F905" s="272"/>
      <c r="G905" s="272"/>
      <c r="H905" s="272"/>
      <c r="I905" s="272"/>
      <c r="J905" s="272"/>
      <c r="K905" s="272"/>
      <c r="L905" s="272"/>
      <c r="M905" s="272"/>
      <c r="N905" s="272"/>
      <c r="O905" s="272"/>
      <c r="P905" s="272"/>
    </row>
    <row r="906" spans="1:16" ht="10.5" customHeight="1">
      <c r="A906" s="270" t="str">
        <f t="shared" si="22"/>
        <v>HTP.P('&lt;&gt;' || REC. || '&lt;/&gt;');</v>
      </c>
      <c r="B906" s="272"/>
      <c r="C906" s="270" t="str">
        <f t="shared" si="23"/>
        <v>DECODE(C_T., 0, NULL, C_T.) AS ,</v>
      </c>
      <c r="D906" s="272"/>
      <c r="E906" s="272"/>
      <c r="F906" s="272"/>
      <c r="G906" s="272"/>
      <c r="H906" s="272"/>
      <c r="I906" s="272"/>
      <c r="J906" s="272"/>
      <c r="K906" s="272"/>
      <c r="L906" s="272"/>
      <c r="M906" s="272"/>
      <c r="N906" s="272"/>
      <c r="O906" s="272"/>
      <c r="P906" s="272"/>
    </row>
    <row r="907" spans="1:16" ht="10.5" customHeight="1">
      <c r="A907" s="270" t="str">
        <f t="shared" si="22"/>
        <v>HTP.P('&lt;&gt;' || REC. || '&lt;/&gt;');</v>
      </c>
      <c r="B907" s="272"/>
      <c r="C907" s="270" t="str">
        <f t="shared" si="23"/>
        <v>DECODE(C_T., 0, NULL, C_T.) AS ,</v>
      </c>
      <c r="D907" s="272"/>
      <c r="E907" s="272"/>
      <c r="F907" s="272"/>
      <c r="G907" s="272"/>
      <c r="H907" s="272"/>
      <c r="I907" s="272"/>
      <c r="J907" s="272"/>
      <c r="K907" s="272"/>
      <c r="L907" s="272"/>
      <c r="M907" s="272"/>
      <c r="N907" s="272"/>
      <c r="O907" s="272"/>
      <c r="P907" s="272"/>
    </row>
    <row r="908" spans="1:16" ht="10.5" customHeight="1">
      <c r="A908" s="270" t="str">
        <f t="shared" si="22"/>
        <v>HTP.P('&lt;&gt;' || REC. || '&lt;/&gt;');</v>
      </c>
      <c r="B908" s="272"/>
      <c r="C908" s="270" t="str">
        <f t="shared" si="23"/>
        <v>DECODE(C_T., 0, NULL, C_T.) AS ,</v>
      </c>
      <c r="D908" s="272"/>
      <c r="E908" s="272"/>
      <c r="F908" s="272"/>
      <c r="G908" s="272"/>
      <c r="H908" s="272"/>
      <c r="I908" s="272"/>
      <c r="J908" s="272"/>
      <c r="K908" s="272"/>
      <c r="L908" s="272"/>
      <c r="M908" s="272"/>
      <c r="N908" s="272"/>
      <c r="O908" s="272"/>
      <c r="P908" s="272"/>
    </row>
    <row r="909" spans="1:16" ht="10.5" customHeight="1">
      <c r="A909" s="270" t="str">
        <f t="shared" si="22"/>
        <v>HTP.P('&lt;&gt;' || REC. || '&lt;/&gt;');</v>
      </c>
      <c r="B909" s="272"/>
      <c r="C909" s="270" t="str">
        <f t="shared" si="23"/>
        <v>DECODE(C_T., 0, NULL, C_T.) AS ,</v>
      </c>
      <c r="D909" s="272"/>
      <c r="E909" s="272"/>
      <c r="F909" s="272"/>
      <c r="G909" s="272"/>
      <c r="H909" s="272"/>
      <c r="I909" s="272"/>
      <c r="J909" s="272"/>
      <c r="K909" s="272"/>
      <c r="L909" s="272"/>
      <c r="M909" s="272"/>
      <c r="N909" s="272"/>
      <c r="O909" s="272"/>
      <c r="P909" s="272"/>
    </row>
    <row r="910" spans="1:16" ht="10.5" customHeight="1">
      <c r="A910" s="270" t="str">
        <f t="shared" si="22"/>
        <v>HTP.P('&lt;&gt;' || REC. || '&lt;/&gt;');</v>
      </c>
      <c r="B910" s="272"/>
      <c r="C910" s="270" t="str">
        <f t="shared" si="23"/>
        <v>DECODE(C_T., 0, NULL, C_T.) AS ,</v>
      </c>
      <c r="D910" s="272"/>
      <c r="E910" s="272"/>
      <c r="F910" s="272"/>
      <c r="G910" s="272"/>
      <c r="H910" s="272"/>
      <c r="I910" s="272"/>
      <c r="J910" s="272"/>
      <c r="K910" s="272"/>
      <c r="L910" s="272"/>
      <c r="M910" s="272"/>
      <c r="N910" s="272"/>
      <c r="O910" s="272"/>
      <c r="P910" s="272"/>
    </row>
    <row r="911" spans="1:16" ht="10.5" customHeight="1">
      <c r="A911" s="270" t="str">
        <f t="shared" si="22"/>
        <v>HTP.P('&lt;&gt;' || REC. || '&lt;/&gt;');</v>
      </c>
      <c r="B911" s="272"/>
      <c r="C911" s="270" t="str">
        <f t="shared" si="23"/>
        <v>DECODE(C_T., 0, NULL, C_T.) AS ,</v>
      </c>
      <c r="D911" s="272"/>
      <c r="E911" s="272"/>
      <c r="F911" s="272"/>
      <c r="G911" s="272"/>
      <c r="H911" s="272"/>
      <c r="I911" s="272"/>
      <c r="J911" s="272"/>
      <c r="K911" s="272"/>
      <c r="L911" s="272"/>
      <c r="M911" s="272"/>
      <c r="N911" s="272"/>
      <c r="O911" s="272"/>
      <c r="P911" s="272"/>
    </row>
    <row r="912" spans="1:16" ht="10.5" customHeight="1">
      <c r="A912" s="270" t="str">
        <f t="shared" si="22"/>
        <v>HTP.P('&lt;&gt;' || REC. || '&lt;/&gt;');</v>
      </c>
      <c r="B912" s="272"/>
      <c r="C912" s="270" t="str">
        <f t="shared" si="23"/>
        <v>DECODE(C_T., 0, NULL, C_T.) AS ,</v>
      </c>
      <c r="D912" s="272"/>
      <c r="E912" s="272"/>
      <c r="F912" s="272"/>
      <c r="G912" s="272"/>
      <c r="H912" s="272"/>
      <c r="I912" s="272"/>
      <c r="J912" s="272"/>
      <c r="K912" s="272"/>
      <c r="L912" s="272"/>
      <c r="M912" s="272"/>
      <c r="N912" s="272"/>
      <c r="O912" s="272"/>
      <c r="P912" s="272"/>
    </row>
    <row r="913" spans="1:16" ht="10.5" customHeight="1">
      <c r="A913" s="270" t="str">
        <f t="shared" si="22"/>
        <v>HTP.P('&lt;&gt;' || REC. || '&lt;/&gt;');</v>
      </c>
      <c r="B913" s="272"/>
      <c r="C913" s="270" t="str">
        <f t="shared" si="23"/>
        <v>DECODE(C_T., 0, NULL, C_T.) AS ,</v>
      </c>
      <c r="D913" s="272"/>
      <c r="E913" s="272"/>
      <c r="F913" s="272"/>
      <c r="G913" s="272"/>
      <c r="H913" s="272"/>
      <c r="I913" s="272"/>
      <c r="J913" s="272"/>
      <c r="K913" s="272"/>
      <c r="L913" s="272"/>
      <c r="M913" s="272"/>
      <c r="N913" s="272"/>
      <c r="O913" s="272"/>
      <c r="P913" s="272"/>
    </row>
    <row r="914" spans="1:16" ht="10.5" customHeight="1">
      <c r="A914" s="270" t="str">
        <f t="shared" si="22"/>
        <v>HTP.P('&lt;&gt;' || REC. || '&lt;/&gt;');</v>
      </c>
      <c r="B914" s="272"/>
      <c r="C914" s="270" t="str">
        <f t="shared" si="23"/>
        <v>DECODE(C_T., 0, NULL, C_T.) AS ,</v>
      </c>
      <c r="D914" s="272"/>
      <c r="E914" s="272"/>
      <c r="F914" s="272"/>
      <c r="G914" s="272"/>
      <c r="H914" s="272"/>
      <c r="I914" s="272"/>
      <c r="J914" s="272"/>
      <c r="K914" s="272"/>
      <c r="L914" s="272"/>
      <c r="M914" s="272"/>
      <c r="N914" s="272"/>
      <c r="O914" s="272"/>
      <c r="P914" s="272"/>
    </row>
    <row r="915" spans="1:16" ht="10.5" customHeight="1">
      <c r="A915" s="272"/>
      <c r="B915" s="272"/>
      <c r="C915" s="272"/>
      <c r="D915" s="272"/>
      <c r="E915" s="272"/>
      <c r="F915" s="272"/>
      <c r="G915" s="272"/>
      <c r="H915" s="272"/>
      <c r="I915" s="272"/>
      <c r="J915" s="272"/>
      <c r="K915" s="272"/>
      <c r="L915" s="272"/>
      <c r="M915" s="272"/>
      <c r="N915" s="272"/>
      <c r="O915" s="272"/>
      <c r="P915" s="272"/>
    </row>
    <row r="916" spans="1:16" ht="10.5" customHeight="1">
      <c r="A916" s="272"/>
      <c r="B916" s="272"/>
      <c r="C916" s="272"/>
      <c r="D916" s="272"/>
      <c r="E916" s="272"/>
      <c r="F916" s="272"/>
      <c r="G916" s="272"/>
      <c r="H916" s="272"/>
      <c r="I916" s="272"/>
      <c r="J916" s="272"/>
      <c r="K916" s="272"/>
      <c r="L916" s="272"/>
      <c r="M916" s="272"/>
      <c r="N916" s="272"/>
      <c r="O916" s="272"/>
      <c r="P916" s="272"/>
    </row>
    <row r="917" spans="1:16" ht="10.5" customHeight="1">
      <c r="A917" s="272"/>
      <c r="B917" s="272"/>
      <c r="C917" s="272"/>
      <c r="D917" s="272"/>
      <c r="E917" s="272"/>
      <c r="F917" s="272"/>
      <c r="G917" s="272"/>
      <c r="H917" s="272"/>
      <c r="I917" s="272"/>
      <c r="J917" s="272"/>
      <c r="K917" s="272"/>
      <c r="L917" s="272"/>
      <c r="M917" s="272"/>
      <c r="N917" s="272"/>
      <c r="O917" s="272"/>
      <c r="P917" s="272"/>
    </row>
    <row r="918" spans="1:16" ht="10.5" customHeight="1">
      <c r="A918" s="272"/>
      <c r="B918" s="272"/>
      <c r="C918" s="272"/>
      <c r="D918" s="272"/>
      <c r="E918" s="272"/>
      <c r="F918" s="272"/>
      <c r="G918" s="272"/>
      <c r="H918" s="272"/>
      <c r="I918" s="272"/>
      <c r="J918" s="272"/>
      <c r="K918" s="272"/>
      <c r="L918" s="272"/>
      <c r="M918" s="272"/>
      <c r="N918" s="272"/>
      <c r="O918" s="272"/>
      <c r="P918" s="272"/>
    </row>
    <row r="919" spans="1:16" ht="10.5" customHeight="1">
      <c r="A919" s="272"/>
      <c r="B919" s="272"/>
      <c r="C919" s="272"/>
      <c r="D919" s="272"/>
      <c r="E919" s="272"/>
      <c r="F919" s="272"/>
      <c r="G919" s="272"/>
      <c r="H919" s="272"/>
      <c r="I919" s="272"/>
      <c r="J919" s="272"/>
      <c r="K919" s="272"/>
      <c r="L919" s="272"/>
      <c r="M919" s="272"/>
      <c r="N919" s="272"/>
      <c r="O919" s="272"/>
      <c r="P919" s="272"/>
    </row>
    <row r="920" spans="1:16" ht="10.5" customHeight="1">
      <c r="A920" s="272"/>
      <c r="B920" s="272"/>
      <c r="C920" s="272"/>
      <c r="D920" s="272"/>
      <c r="E920" s="272"/>
      <c r="F920" s="272"/>
      <c r="G920" s="272"/>
      <c r="H920" s="272"/>
      <c r="I920" s="272"/>
      <c r="J920" s="272"/>
      <c r="K920" s="272"/>
      <c r="L920" s="272"/>
      <c r="M920" s="272"/>
      <c r="N920" s="272"/>
      <c r="O920" s="272"/>
      <c r="P920" s="272"/>
    </row>
    <row r="921" spans="1:16" ht="10.5" customHeight="1">
      <c r="A921" s="270" t="str">
        <f t="shared" ref="A921:A956" si="24">"HTP.P('&lt;"&amp;I683&amp;"&gt;' || "&amp;IF(MID(I683,1,6)="L_STUB","NULL","REC."&amp;I683)&amp;" || '&lt;/"&amp;I683&amp;"&gt;');"</f>
        <v>HTP.P('&lt;&gt;' || REC. || '&lt;/&gt;');</v>
      </c>
      <c r="B921" s="272"/>
      <c r="C921" s="270" t="str">
        <f t="shared" ref="C921:C956" si="25">"DECODE(C_T."&amp;I683&amp;", 0, NULL, C_T."&amp;I683&amp;") AS "&amp;I683&amp;","</f>
        <v>DECODE(C_T., 0, NULL, C_T.) AS ,</v>
      </c>
      <c r="D921" s="272"/>
      <c r="E921" s="272"/>
      <c r="F921" s="272"/>
      <c r="G921" s="272"/>
      <c r="H921" s="272"/>
      <c r="I921" s="272"/>
      <c r="J921" s="272"/>
      <c r="K921" s="272"/>
      <c r="L921" s="272"/>
      <c r="M921" s="272"/>
      <c r="N921" s="272"/>
      <c r="O921" s="272"/>
      <c r="P921" s="272"/>
    </row>
    <row r="922" spans="1:16" ht="10.5" customHeight="1">
      <c r="A922" s="270" t="str">
        <f t="shared" si="24"/>
        <v>HTP.P('&lt;&gt;' || REC. || '&lt;/&gt;');</v>
      </c>
      <c r="B922" s="272"/>
      <c r="C922" s="270" t="str">
        <f t="shared" si="25"/>
        <v>DECODE(C_T., 0, NULL, C_T.) AS ,</v>
      </c>
      <c r="D922" s="272"/>
      <c r="E922" s="272"/>
      <c r="F922" s="272"/>
      <c r="G922" s="272"/>
      <c r="H922" s="272"/>
      <c r="I922" s="272"/>
      <c r="J922" s="272"/>
      <c r="K922" s="272"/>
      <c r="L922" s="272"/>
      <c r="M922" s="272"/>
      <c r="N922" s="272"/>
      <c r="O922" s="272"/>
      <c r="P922" s="272"/>
    </row>
    <row r="923" spans="1:16" ht="10.5" customHeight="1">
      <c r="A923" s="270" t="str">
        <f t="shared" si="24"/>
        <v>HTP.P('&lt;&gt;' || REC. || '&lt;/&gt;');</v>
      </c>
      <c r="B923" s="272"/>
      <c r="C923" s="270" t="str">
        <f t="shared" si="25"/>
        <v>DECODE(C_T., 0, NULL, C_T.) AS ,</v>
      </c>
      <c r="D923" s="272"/>
      <c r="E923" s="272"/>
      <c r="F923" s="272"/>
      <c r="G923" s="272"/>
      <c r="H923" s="272"/>
      <c r="I923" s="272"/>
      <c r="J923" s="272"/>
      <c r="K923" s="272"/>
      <c r="L923" s="272"/>
      <c r="M923" s="272"/>
      <c r="N923" s="272"/>
      <c r="O923" s="272"/>
      <c r="P923" s="272"/>
    </row>
    <row r="924" spans="1:16" ht="10.5" customHeight="1">
      <c r="A924" s="270" t="str">
        <f t="shared" si="24"/>
        <v>HTP.P('&lt;&gt;' || REC. || '&lt;/&gt;');</v>
      </c>
      <c r="B924" s="272"/>
      <c r="C924" s="270" t="str">
        <f t="shared" si="25"/>
        <v>DECODE(C_T., 0, NULL, C_T.) AS ,</v>
      </c>
      <c r="D924" s="272"/>
      <c r="E924" s="272"/>
      <c r="F924" s="272"/>
      <c r="G924" s="272"/>
      <c r="H924" s="272"/>
      <c r="I924" s="272"/>
      <c r="J924" s="272"/>
      <c r="K924" s="272"/>
      <c r="L924" s="272"/>
      <c r="M924" s="272"/>
      <c r="N924" s="272"/>
      <c r="O924" s="272"/>
      <c r="P924" s="272"/>
    </row>
    <row r="925" spans="1:16" ht="10.5" customHeight="1">
      <c r="A925" s="270" t="str">
        <f t="shared" si="24"/>
        <v>HTP.P('&lt;&gt;' || REC. || '&lt;/&gt;');</v>
      </c>
      <c r="B925" s="272"/>
      <c r="C925" s="270" t="str">
        <f t="shared" si="25"/>
        <v>DECODE(C_T., 0, NULL, C_T.) AS ,</v>
      </c>
      <c r="D925" s="272"/>
      <c r="E925" s="272"/>
      <c r="F925" s="272"/>
      <c r="G925" s="272"/>
      <c r="H925" s="272"/>
      <c r="I925" s="272"/>
      <c r="J925" s="272"/>
      <c r="K925" s="272"/>
      <c r="L925" s="272"/>
      <c r="M925" s="272"/>
      <c r="N925" s="272"/>
      <c r="O925" s="272"/>
      <c r="P925" s="272"/>
    </row>
    <row r="926" spans="1:16" ht="10.5" customHeight="1">
      <c r="A926" s="270" t="str">
        <f t="shared" si="24"/>
        <v>HTP.P('&lt;&gt;' || REC. || '&lt;/&gt;');</v>
      </c>
      <c r="B926" s="272"/>
      <c r="C926" s="270" t="str">
        <f t="shared" si="25"/>
        <v>DECODE(C_T., 0, NULL, C_T.) AS ,</v>
      </c>
      <c r="D926" s="272"/>
      <c r="E926" s="272"/>
      <c r="F926" s="272"/>
      <c r="G926" s="272"/>
      <c r="H926" s="272"/>
      <c r="I926" s="272"/>
      <c r="J926" s="272"/>
      <c r="K926" s="272"/>
      <c r="L926" s="272"/>
      <c r="M926" s="272"/>
      <c r="N926" s="272"/>
      <c r="O926" s="272"/>
      <c r="P926" s="272"/>
    </row>
    <row r="927" spans="1:16" ht="10.5" customHeight="1">
      <c r="A927" s="270" t="str">
        <f t="shared" si="24"/>
        <v>HTP.P('&lt;&gt;' || REC. || '&lt;/&gt;');</v>
      </c>
      <c r="B927" s="272"/>
      <c r="C927" s="270" t="str">
        <f t="shared" si="25"/>
        <v>DECODE(C_T., 0, NULL, C_T.) AS ,</v>
      </c>
      <c r="D927" s="272"/>
      <c r="E927" s="272"/>
      <c r="F927" s="272"/>
      <c r="G927" s="272"/>
      <c r="H927" s="272"/>
      <c r="I927" s="272"/>
      <c r="J927" s="272"/>
      <c r="K927" s="272"/>
      <c r="L927" s="272"/>
      <c r="M927" s="272"/>
      <c r="N927" s="272"/>
      <c r="O927" s="272"/>
      <c r="P927" s="272"/>
    </row>
    <row r="928" spans="1:16" ht="10.5" customHeight="1">
      <c r="A928" s="270" t="str">
        <f t="shared" si="24"/>
        <v>HTP.P('&lt;&gt;' || REC. || '&lt;/&gt;');</v>
      </c>
      <c r="B928" s="272"/>
      <c r="C928" s="270" t="str">
        <f t="shared" si="25"/>
        <v>DECODE(C_T., 0, NULL, C_T.) AS ,</v>
      </c>
      <c r="D928" s="272"/>
      <c r="E928" s="272"/>
      <c r="F928" s="272"/>
      <c r="G928" s="272"/>
      <c r="H928" s="272"/>
      <c r="I928" s="272"/>
      <c r="J928" s="272"/>
      <c r="K928" s="272"/>
      <c r="L928" s="272"/>
      <c r="M928" s="272"/>
      <c r="N928" s="272"/>
      <c r="O928" s="272"/>
      <c r="P928" s="272"/>
    </row>
    <row r="929" spans="1:16" ht="10.5" customHeight="1">
      <c r="A929" s="270" t="str">
        <f t="shared" si="24"/>
        <v>HTP.P('&lt;&gt;' || REC. || '&lt;/&gt;');</v>
      </c>
      <c r="B929" s="272"/>
      <c r="C929" s="270" t="str">
        <f t="shared" si="25"/>
        <v>DECODE(C_T., 0, NULL, C_T.) AS ,</v>
      </c>
      <c r="D929" s="272"/>
      <c r="E929" s="272"/>
      <c r="F929" s="272"/>
      <c r="G929" s="272"/>
      <c r="H929" s="272"/>
      <c r="I929" s="272"/>
      <c r="J929" s="272"/>
      <c r="K929" s="272"/>
      <c r="L929" s="272"/>
      <c r="M929" s="272"/>
      <c r="N929" s="272"/>
      <c r="O929" s="272"/>
      <c r="P929" s="272"/>
    </row>
    <row r="930" spans="1:16" ht="10.5" customHeight="1">
      <c r="A930" s="270" t="str">
        <f t="shared" si="24"/>
        <v>HTP.P('&lt;&gt;' || REC. || '&lt;/&gt;');</v>
      </c>
      <c r="B930" s="272"/>
      <c r="C930" s="270" t="str">
        <f t="shared" si="25"/>
        <v>DECODE(C_T., 0, NULL, C_T.) AS ,</v>
      </c>
      <c r="D930" s="272"/>
      <c r="E930" s="272"/>
      <c r="F930" s="272"/>
      <c r="G930" s="272"/>
      <c r="H930" s="272"/>
      <c r="I930" s="272"/>
      <c r="J930" s="272"/>
      <c r="K930" s="272"/>
      <c r="L930" s="272"/>
      <c r="M930" s="272"/>
      <c r="N930" s="272"/>
      <c r="O930" s="272"/>
      <c r="P930" s="272"/>
    </row>
    <row r="931" spans="1:16" ht="10.5" customHeight="1">
      <c r="A931" s="270" t="str">
        <f t="shared" si="24"/>
        <v>HTP.P('&lt;&gt;' || REC. || '&lt;/&gt;');</v>
      </c>
      <c r="B931" s="272"/>
      <c r="C931" s="270" t="str">
        <f t="shared" si="25"/>
        <v>DECODE(C_T., 0, NULL, C_T.) AS ,</v>
      </c>
      <c r="D931" s="272"/>
      <c r="E931" s="272"/>
      <c r="F931" s="272"/>
      <c r="G931" s="272"/>
      <c r="H931" s="272"/>
      <c r="I931" s="272"/>
      <c r="J931" s="272"/>
      <c r="K931" s="272"/>
      <c r="L931" s="272"/>
      <c r="M931" s="272"/>
      <c r="N931" s="272"/>
      <c r="O931" s="272"/>
      <c r="P931" s="272"/>
    </row>
    <row r="932" spans="1:16" ht="10.5" customHeight="1">
      <c r="A932" s="270" t="str">
        <f t="shared" si="24"/>
        <v>HTP.P('&lt;&gt;' || REC. || '&lt;/&gt;');</v>
      </c>
      <c r="B932" s="272"/>
      <c r="C932" s="270" t="str">
        <f t="shared" si="25"/>
        <v>DECODE(C_T., 0, NULL, C_T.) AS ,</v>
      </c>
      <c r="D932" s="272"/>
      <c r="E932" s="272"/>
      <c r="F932" s="272"/>
      <c r="G932" s="272"/>
      <c r="H932" s="272"/>
      <c r="I932" s="272"/>
      <c r="J932" s="272"/>
      <c r="K932" s="272"/>
      <c r="L932" s="272"/>
      <c r="M932" s="272"/>
      <c r="N932" s="272"/>
      <c r="O932" s="272"/>
      <c r="P932" s="272"/>
    </row>
    <row r="933" spans="1:16" ht="10.5" customHeight="1">
      <c r="A933" s="270" t="str">
        <f t="shared" si="24"/>
        <v>HTP.P('&lt;&gt;' || REC. || '&lt;/&gt;');</v>
      </c>
      <c r="B933" s="272"/>
      <c r="C933" s="270" t="str">
        <f t="shared" si="25"/>
        <v>DECODE(C_T., 0, NULL, C_T.) AS ,</v>
      </c>
      <c r="D933" s="272"/>
      <c r="E933" s="272"/>
      <c r="F933" s="272"/>
      <c r="G933" s="272"/>
      <c r="H933" s="272"/>
      <c r="I933" s="272"/>
      <c r="J933" s="272"/>
      <c r="K933" s="272"/>
      <c r="L933" s="272"/>
      <c r="M933" s="272"/>
      <c r="N933" s="272"/>
      <c r="O933" s="272"/>
      <c r="P933" s="272"/>
    </row>
    <row r="934" spans="1:16" ht="10.5" customHeight="1">
      <c r="A934" s="270" t="str">
        <f t="shared" si="24"/>
        <v>HTP.P('&lt;&gt;' || REC. || '&lt;/&gt;');</v>
      </c>
      <c r="B934" s="272"/>
      <c r="C934" s="270" t="str">
        <f t="shared" si="25"/>
        <v>DECODE(C_T., 0, NULL, C_T.) AS ,</v>
      </c>
      <c r="D934" s="272"/>
      <c r="E934" s="272"/>
      <c r="F934" s="272"/>
      <c r="G934" s="272"/>
      <c r="H934" s="272"/>
      <c r="I934" s="272"/>
      <c r="J934" s="272"/>
      <c r="K934" s="272"/>
      <c r="L934" s="272"/>
      <c r="M934" s="272"/>
      <c r="N934" s="272"/>
      <c r="O934" s="272"/>
      <c r="P934" s="272"/>
    </row>
    <row r="935" spans="1:16" ht="10.5" customHeight="1">
      <c r="A935" s="270" t="str">
        <f t="shared" si="24"/>
        <v>HTP.P('&lt;&gt;' || REC. || '&lt;/&gt;');</v>
      </c>
      <c r="B935" s="272"/>
      <c r="C935" s="270" t="str">
        <f t="shared" si="25"/>
        <v>DECODE(C_T., 0, NULL, C_T.) AS ,</v>
      </c>
      <c r="D935" s="272"/>
      <c r="E935" s="272"/>
      <c r="F935" s="272"/>
      <c r="G935" s="272"/>
      <c r="H935" s="272"/>
      <c r="I935" s="272"/>
      <c r="J935" s="272"/>
      <c r="K935" s="272"/>
      <c r="L935" s="272"/>
      <c r="M935" s="272"/>
      <c r="N935" s="272"/>
      <c r="O935" s="272"/>
      <c r="P935" s="272"/>
    </row>
    <row r="936" spans="1:16" ht="10.5" customHeight="1">
      <c r="A936" s="270" t="str">
        <f t="shared" si="24"/>
        <v>HTP.P('&lt;&gt;' || REC. || '&lt;/&gt;');</v>
      </c>
      <c r="B936" s="272"/>
      <c r="C936" s="270" t="str">
        <f t="shared" si="25"/>
        <v>DECODE(C_T., 0, NULL, C_T.) AS ,</v>
      </c>
      <c r="D936" s="272"/>
      <c r="E936" s="272"/>
      <c r="F936" s="272"/>
      <c r="G936" s="272"/>
      <c r="H936" s="272"/>
      <c r="I936" s="272"/>
      <c r="J936" s="272"/>
      <c r="K936" s="272"/>
      <c r="L936" s="272"/>
      <c r="M936" s="272"/>
      <c r="N936" s="272"/>
      <c r="O936" s="272"/>
      <c r="P936" s="272"/>
    </row>
    <row r="937" spans="1:16" ht="10.5" customHeight="1">
      <c r="A937" s="270" t="str">
        <f t="shared" si="24"/>
        <v>HTP.P('&lt;&gt;' || REC. || '&lt;/&gt;');</v>
      </c>
      <c r="B937" s="272"/>
      <c r="C937" s="270" t="str">
        <f t="shared" si="25"/>
        <v>DECODE(C_T., 0, NULL, C_T.) AS ,</v>
      </c>
      <c r="D937" s="272"/>
      <c r="E937" s="272"/>
      <c r="F937" s="272"/>
      <c r="G937" s="272"/>
      <c r="H937" s="272"/>
      <c r="I937" s="272"/>
      <c r="J937" s="272"/>
      <c r="K937" s="272"/>
      <c r="L937" s="272"/>
      <c r="M937" s="272"/>
      <c r="N937" s="272"/>
      <c r="O937" s="272"/>
      <c r="P937" s="272"/>
    </row>
    <row r="938" spans="1:16" ht="10.5" customHeight="1">
      <c r="A938" s="270" t="str">
        <f t="shared" si="24"/>
        <v>HTP.P('&lt;&gt;' || REC. || '&lt;/&gt;');</v>
      </c>
      <c r="B938" s="272"/>
      <c r="C938" s="270" t="str">
        <f t="shared" si="25"/>
        <v>DECODE(C_T., 0, NULL, C_T.) AS ,</v>
      </c>
      <c r="D938" s="272"/>
      <c r="E938" s="272"/>
      <c r="F938" s="272"/>
      <c r="G938" s="272"/>
      <c r="H938" s="272"/>
      <c r="I938" s="272"/>
      <c r="J938" s="272"/>
      <c r="K938" s="272"/>
      <c r="L938" s="272"/>
      <c r="M938" s="272"/>
      <c r="N938" s="272"/>
      <c r="O938" s="272"/>
      <c r="P938" s="272"/>
    </row>
    <row r="939" spans="1:16" ht="10.5" customHeight="1">
      <c r="A939" s="270" t="str">
        <f t="shared" si="24"/>
        <v>HTP.P('&lt;&gt;' || REC. || '&lt;/&gt;');</v>
      </c>
      <c r="B939" s="272"/>
      <c r="C939" s="270" t="str">
        <f t="shared" si="25"/>
        <v>DECODE(C_T., 0, NULL, C_T.) AS ,</v>
      </c>
      <c r="D939" s="272"/>
      <c r="E939" s="272"/>
      <c r="F939" s="272"/>
      <c r="G939" s="272"/>
      <c r="H939" s="272"/>
      <c r="I939" s="272"/>
      <c r="J939" s="272"/>
      <c r="K939" s="272"/>
      <c r="L939" s="272"/>
      <c r="M939" s="272"/>
      <c r="N939" s="272"/>
      <c r="O939" s="272"/>
      <c r="P939" s="272"/>
    </row>
    <row r="940" spans="1:16" ht="10.5" customHeight="1">
      <c r="A940" s="270" t="str">
        <f t="shared" si="24"/>
        <v>HTP.P('&lt;&gt;' || REC. || '&lt;/&gt;');</v>
      </c>
      <c r="B940" s="272"/>
      <c r="C940" s="270" t="str">
        <f t="shared" si="25"/>
        <v>DECODE(C_T., 0, NULL, C_T.) AS ,</v>
      </c>
      <c r="D940" s="272"/>
      <c r="E940" s="272"/>
      <c r="F940" s="272"/>
      <c r="G940" s="272"/>
      <c r="H940" s="272"/>
      <c r="I940" s="272"/>
      <c r="J940" s="272"/>
      <c r="K940" s="272"/>
      <c r="L940" s="272"/>
      <c r="M940" s="272"/>
      <c r="N940" s="272"/>
      <c r="O940" s="272"/>
      <c r="P940" s="272"/>
    </row>
    <row r="941" spans="1:16" ht="10.5" customHeight="1">
      <c r="A941" s="270" t="str">
        <f t="shared" si="24"/>
        <v>HTP.P('&lt;&gt;' || REC. || '&lt;/&gt;');</v>
      </c>
      <c r="B941" s="272"/>
      <c r="C941" s="270" t="str">
        <f t="shared" si="25"/>
        <v>DECODE(C_T., 0, NULL, C_T.) AS ,</v>
      </c>
      <c r="D941" s="272"/>
      <c r="E941" s="272"/>
      <c r="F941" s="272"/>
      <c r="G941" s="272"/>
      <c r="H941" s="272"/>
      <c r="I941" s="272"/>
      <c r="J941" s="272"/>
      <c r="K941" s="272"/>
      <c r="L941" s="272"/>
      <c r="M941" s="272"/>
      <c r="N941" s="272"/>
      <c r="O941" s="272"/>
      <c r="P941" s="272"/>
    </row>
    <row r="942" spans="1:16" ht="10.5" customHeight="1">
      <c r="A942" s="270" t="str">
        <f t="shared" si="24"/>
        <v>HTP.P('&lt;&gt;' || REC. || '&lt;/&gt;');</v>
      </c>
      <c r="B942" s="272"/>
      <c r="C942" s="270" t="str">
        <f t="shared" si="25"/>
        <v>DECODE(C_T., 0, NULL, C_T.) AS ,</v>
      </c>
      <c r="D942" s="272"/>
      <c r="E942" s="272"/>
      <c r="F942" s="272"/>
      <c r="G942" s="272"/>
      <c r="H942" s="272"/>
      <c r="I942" s="272"/>
      <c r="J942" s="272"/>
      <c r="K942" s="272"/>
      <c r="L942" s="272"/>
      <c r="M942" s="272"/>
      <c r="N942" s="272"/>
      <c r="O942" s="272"/>
      <c r="P942" s="272"/>
    </row>
    <row r="943" spans="1:16" ht="10.5" customHeight="1">
      <c r="A943" s="270" t="str">
        <f t="shared" si="24"/>
        <v>HTP.P('&lt;&gt;' || REC. || '&lt;/&gt;');</v>
      </c>
      <c r="B943" s="272"/>
      <c r="C943" s="270" t="str">
        <f t="shared" si="25"/>
        <v>DECODE(C_T., 0, NULL, C_T.) AS ,</v>
      </c>
      <c r="D943" s="272"/>
      <c r="E943" s="272"/>
      <c r="F943" s="272"/>
      <c r="G943" s="272"/>
      <c r="H943" s="272"/>
      <c r="I943" s="272"/>
      <c r="J943" s="272"/>
      <c r="K943" s="272"/>
      <c r="L943" s="272"/>
      <c r="M943" s="272"/>
      <c r="N943" s="272"/>
      <c r="O943" s="272"/>
      <c r="P943" s="272"/>
    </row>
    <row r="944" spans="1:16" ht="10.5" customHeight="1">
      <c r="A944" s="270" t="str">
        <f t="shared" si="24"/>
        <v>HTP.P('&lt;&gt;' || REC. || '&lt;/&gt;');</v>
      </c>
      <c r="B944" s="272"/>
      <c r="C944" s="270" t="str">
        <f t="shared" si="25"/>
        <v>DECODE(C_T., 0, NULL, C_T.) AS ,</v>
      </c>
      <c r="D944" s="272"/>
      <c r="E944" s="272"/>
      <c r="F944" s="272"/>
      <c r="G944" s="272"/>
      <c r="H944" s="272"/>
      <c r="I944" s="272"/>
      <c r="J944" s="272"/>
      <c r="K944" s="272"/>
      <c r="L944" s="272"/>
      <c r="M944" s="272"/>
      <c r="N944" s="272"/>
      <c r="O944" s="272"/>
      <c r="P944" s="272"/>
    </row>
    <row r="945" spans="1:16" ht="10.5" customHeight="1">
      <c r="A945" s="270" t="str">
        <f t="shared" si="24"/>
        <v>HTP.P('&lt;&gt;' || REC. || '&lt;/&gt;');</v>
      </c>
      <c r="B945" s="272"/>
      <c r="C945" s="270" t="str">
        <f t="shared" si="25"/>
        <v>DECODE(C_T., 0, NULL, C_T.) AS ,</v>
      </c>
      <c r="D945" s="272"/>
      <c r="E945" s="272"/>
      <c r="F945" s="272"/>
      <c r="G945" s="272"/>
      <c r="H945" s="272"/>
      <c r="I945" s="272"/>
      <c r="J945" s="272"/>
      <c r="K945" s="272"/>
      <c r="L945" s="272"/>
      <c r="M945" s="272"/>
      <c r="N945" s="272"/>
      <c r="O945" s="272"/>
      <c r="P945" s="272"/>
    </row>
    <row r="946" spans="1:16" ht="10.5" customHeight="1">
      <c r="A946" s="270" t="str">
        <f t="shared" si="24"/>
        <v>HTP.P('&lt;&gt;' || REC. || '&lt;/&gt;');</v>
      </c>
      <c r="B946" s="272"/>
      <c r="C946" s="270" t="str">
        <f t="shared" si="25"/>
        <v>DECODE(C_T., 0, NULL, C_T.) AS ,</v>
      </c>
      <c r="D946" s="272"/>
      <c r="E946" s="272"/>
      <c r="F946" s="272"/>
      <c r="G946" s="272"/>
      <c r="H946" s="272"/>
      <c r="I946" s="272"/>
      <c r="J946" s="272"/>
      <c r="K946" s="272"/>
      <c r="L946" s="272"/>
      <c r="M946" s="272"/>
      <c r="N946" s="272"/>
      <c r="O946" s="272"/>
      <c r="P946" s="272"/>
    </row>
    <row r="947" spans="1:16" ht="10.5" customHeight="1">
      <c r="A947" s="270" t="str">
        <f t="shared" si="24"/>
        <v>HTP.P('&lt;&gt;' || REC. || '&lt;/&gt;');</v>
      </c>
      <c r="B947" s="272"/>
      <c r="C947" s="270" t="str">
        <f t="shared" si="25"/>
        <v>DECODE(C_T., 0, NULL, C_T.) AS ,</v>
      </c>
      <c r="D947" s="272"/>
      <c r="E947" s="272"/>
      <c r="F947" s="272"/>
      <c r="G947" s="272"/>
      <c r="H947" s="272"/>
      <c r="I947" s="272"/>
      <c r="J947" s="272"/>
      <c r="K947" s="272"/>
      <c r="L947" s="272"/>
      <c r="M947" s="272"/>
      <c r="N947" s="272"/>
      <c r="O947" s="272"/>
      <c r="P947" s="272"/>
    </row>
    <row r="948" spans="1:16" ht="10.5" customHeight="1">
      <c r="A948" s="270" t="str">
        <f t="shared" si="24"/>
        <v>HTP.P('&lt;&gt;' || REC. || '&lt;/&gt;');</v>
      </c>
      <c r="B948" s="272"/>
      <c r="C948" s="270" t="str">
        <f t="shared" si="25"/>
        <v>DECODE(C_T., 0, NULL, C_T.) AS ,</v>
      </c>
      <c r="D948" s="272"/>
      <c r="E948" s="272"/>
      <c r="F948" s="272"/>
      <c r="G948" s="272"/>
      <c r="H948" s="272"/>
      <c r="I948" s="272"/>
      <c r="J948" s="272"/>
      <c r="K948" s="272"/>
      <c r="L948" s="272"/>
      <c r="M948" s="272"/>
      <c r="N948" s="272"/>
      <c r="O948" s="272"/>
      <c r="P948" s="272"/>
    </row>
    <row r="949" spans="1:16" ht="10.5" customHeight="1">
      <c r="A949" s="270" t="str">
        <f t="shared" si="24"/>
        <v>HTP.P('&lt;&gt;' || REC. || '&lt;/&gt;');</v>
      </c>
      <c r="B949" s="272"/>
      <c r="C949" s="270" t="str">
        <f t="shared" si="25"/>
        <v>DECODE(C_T., 0, NULL, C_T.) AS ,</v>
      </c>
      <c r="D949" s="272"/>
      <c r="E949" s="272"/>
      <c r="F949" s="272"/>
      <c r="G949" s="272"/>
      <c r="H949" s="272"/>
      <c r="I949" s="272"/>
      <c r="J949" s="272"/>
      <c r="K949" s="272"/>
      <c r="L949" s="272"/>
      <c r="M949" s="272"/>
      <c r="N949" s="272"/>
      <c r="O949" s="272"/>
      <c r="P949" s="272"/>
    </row>
    <row r="950" spans="1:16" ht="10.5" customHeight="1">
      <c r="A950" s="270" t="str">
        <f t="shared" si="24"/>
        <v>HTP.P('&lt;&gt;' || REC. || '&lt;/&gt;');</v>
      </c>
      <c r="B950" s="272"/>
      <c r="C950" s="270" t="str">
        <f t="shared" si="25"/>
        <v>DECODE(C_T., 0, NULL, C_T.) AS ,</v>
      </c>
      <c r="D950" s="272"/>
      <c r="E950" s="272"/>
      <c r="F950" s="272"/>
      <c r="G950" s="272"/>
      <c r="H950" s="272"/>
      <c r="I950" s="272"/>
      <c r="J950" s="272"/>
      <c r="K950" s="272"/>
      <c r="L950" s="272"/>
      <c r="M950" s="272"/>
      <c r="N950" s="272"/>
      <c r="O950" s="272"/>
      <c r="P950" s="272"/>
    </row>
    <row r="951" spans="1:16" ht="10.5" customHeight="1">
      <c r="A951" s="270" t="str">
        <f t="shared" si="24"/>
        <v>HTP.P('&lt;&gt;' || REC. || '&lt;/&gt;');</v>
      </c>
      <c r="B951" s="272"/>
      <c r="C951" s="270" t="str">
        <f t="shared" si="25"/>
        <v>DECODE(C_T., 0, NULL, C_T.) AS ,</v>
      </c>
      <c r="D951" s="272"/>
      <c r="E951" s="272"/>
      <c r="F951" s="272"/>
      <c r="G951" s="272"/>
      <c r="H951" s="272"/>
      <c r="I951" s="272"/>
      <c r="J951" s="272"/>
      <c r="K951" s="272"/>
      <c r="L951" s="272"/>
      <c r="M951" s="272"/>
      <c r="N951" s="272"/>
      <c r="O951" s="272"/>
      <c r="P951" s="272"/>
    </row>
    <row r="952" spans="1:16" ht="10.5" customHeight="1">
      <c r="A952" s="270" t="str">
        <f t="shared" si="24"/>
        <v>HTP.P('&lt;&gt;' || REC. || '&lt;/&gt;');</v>
      </c>
      <c r="B952" s="272"/>
      <c r="C952" s="270" t="str">
        <f t="shared" si="25"/>
        <v>DECODE(C_T., 0, NULL, C_T.) AS ,</v>
      </c>
      <c r="D952" s="272"/>
      <c r="E952" s="272"/>
      <c r="F952" s="272"/>
      <c r="G952" s="272"/>
      <c r="H952" s="272"/>
      <c r="I952" s="272"/>
      <c r="J952" s="272"/>
      <c r="K952" s="272"/>
      <c r="L952" s="272"/>
      <c r="M952" s="272"/>
      <c r="N952" s="272"/>
      <c r="O952" s="272"/>
      <c r="P952" s="272"/>
    </row>
    <row r="953" spans="1:16" ht="10.5" customHeight="1">
      <c r="A953" s="270" t="str">
        <f t="shared" si="24"/>
        <v>HTP.P('&lt;&gt;' || REC. || '&lt;/&gt;');</v>
      </c>
      <c r="B953" s="272"/>
      <c r="C953" s="270" t="str">
        <f t="shared" si="25"/>
        <v>DECODE(C_T., 0, NULL, C_T.) AS ,</v>
      </c>
      <c r="D953" s="272"/>
      <c r="E953" s="272"/>
      <c r="F953" s="272"/>
      <c r="G953" s="272"/>
      <c r="H953" s="272"/>
      <c r="I953" s="272"/>
      <c r="J953" s="272"/>
      <c r="K953" s="272"/>
      <c r="L953" s="272"/>
      <c r="M953" s="272"/>
      <c r="N953" s="272"/>
      <c r="O953" s="272"/>
      <c r="P953" s="272"/>
    </row>
    <row r="954" spans="1:16" ht="10.5" customHeight="1">
      <c r="A954" s="270" t="str">
        <f t="shared" si="24"/>
        <v>HTP.P('&lt;&gt;' || REC. || '&lt;/&gt;');</v>
      </c>
      <c r="B954" s="272"/>
      <c r="C954" s="270" t="str">
        <f t="shared" si="25"/>
        <v>DECODE(C_T., 0, NULL, C_T.) AS ,</v>
      </c>
      <c r="D954" s="272"/>
      <c r="E954" s="272"/>
      <c r="F954" s="272"/>
      <c r="G954" s="272"/>
      <c r="H954" s="272"/>
      <c r="I954" s="272"/>
      <c r="J954" s="272"/>
      <c r="K954" s="272"/>
      <c r="L954" s="272"/>
      <c r="M954" s="272"/>
      <c r="N954" s="272"/>
      <c r="O954" s="272"/>
      <c r="P954" s="272"/>
    </row>
    <row r="955" spans="1:16" ht="10.5" customHeight="1">
      <c r="A955" s="270" t="str">
        <f t="shared" si="24"/>
        <v>HTP.P('&lt;&gt;' || REC. || '&lt;/&gt;');</v>
      </c>
      <c r="B955" s="272"/>
      <c r="C955" s="270" t="str">
        <f t="shared" si="25"/>
        <v>DECODE(C_T., 0, NULL, C_T.) AS ,</v>
      </c>
      <c r="D955" s="272"/>
      <c r="E955" s="272"/>
      <c r="F955" s="272"/>
      <c r="G955" s="272"/>
      <c r="H955" s="272"/>
      <c r="I955" s="272"/>
      <c r="J955" s="272"/>
      <c r="K955" s="272"/>
      <c r="L955" s="272"/>
      <c r="M955" s="272"/>
      <c r="N955" s="272"/>
      <c r="O955" s="272"/>
      <c r="P955" s="272"/>
    </row>
    <row r="956" spans="1:16" ht="10.5" customHeight="1">
      <c r="A956" s="270" t="str">
        <f t="shared" si="24"/>
        <v>HTP.P('&lt;&gt;' || REC. || '&lt;/&gt;');</v>
      </c>
      <c r="B956" s="272"/>
      <c r="C956" s="270" t="str">
        <f t="shared" si="25"/>
        <v>DECODE(C_T., 0, NULL, C_T.) AS ,</v>
      </c>
      <c r="D956" s="272"/>
      <c r="E956" s="272"/>
      <c r="F956" s="272"/>
      <c r="G956" s="272"/>
      <c r="H956" s="272"/>
      <c r="I956" s="272"/>
      <c r="J956" s="272"/>
      <c r="K956" s="272"/>
      <c r="L956" s="272"/>
      <c r="M956" s="272"/>
      <c r="N956" s="272"/>
      <c r="O956" s="272"/>
      <c r="P956" s="272"/>
    </row>
    <row r="957" spans="1:16" ht="10.5" customHeight="1">
      <c r="A957" s="272"/>
      <c r="B957" s="272"/>
      <c r="C957" s="272"/>
      <c r="D957" s="272"/>
      <c r="E957" s="272"/>
      <c r="F957" s="272"/>
      <c r="G957" s="272"/>
      <c r="H957" s="272"/>
      <c r="I957" s="272"/>
      <c r="J957" s="272"/>
      <c r="K957" s="272"/>
      <c r="L957" s="272"/>
      <c r="M957" s="272"/>
      <c r="N957" s="272"/>
      <c r="O957" s="272"/>
      <c r="P957" s="272"/>
    </row>
    <row r="958" spans="1:16" ht="10.5" customHeight="1">
      <c r="A958" s="272"/>
      <c r="B958" s="272"/>
      <c r="C958" s="272"/>
      <c r="D958" s="272"/>
      <c r="E958" s="272"/>
      <c r="F958" s="272"/>
      <c r="G958" s="272"/>
      <c r="H958" s="272"/>
      <c r="I958" s="272"/>
      <c r="J958" s="272"/>
      <c r="K958" s="272"/>
      <c r="L958" s="272"/>
      <c r="M958" s="272"/>
      <c r="N958" s="272"/>
      <c r="O958" s="272"/>
      <c r="P958" s="272"/>
    </row>
    <row r="959" spans="1:16" ht="10.5" customHeight="1">
      <c r="A959" s="272"/>
      <c r="B959" s="272"/>
      <c r="C959" s="272"/>
      <c r="D959" s="272"/>
      <c r="E959" s="272"/>
      <c r="F959" s="272"/>
      <c r="G959" s="272"/>
      <c r="H959" s="272"/>
      <c r="I959" s="272"/>
      <c r="J959" s="272"/>
      <c r="K959" s="272"/>
      <c r="L959" s="272"/>
      <c r="M959" s="272"/>
      <c r="N959" s="272"/>
      <c r="O959" s="272"/>
      <c r="P959" s="272"/>
    </row>
    <row r="960" spans="1:16" ht="10.5" customHeight="1">
      <c r="A960" s="272"/>
      <c r="B960" s="272"/>
      <c r="C960" s="272"/>
      <c r="D960" s="272"/>
      <c r="E960" s="272"/>
      <c r="F960" s="272"/>
      <c r="G960" s="272"/>
      <c r="H960" s="272"/>
      <c r="I960" s="272"/>
      <c r="J960" s="272"/>
      <c r="K960" s="272"/>
      <c r="L960" s="272"/>
      <c r="M960" s="272"/>
      <c r="N960" s="272"/>
      <c r="O960" s="272"/>
      <c r="P960" s="272"/>
    </row>
    <row r="961" spans="1:16" ht="10.5" customHeight="1">
      <c r="A961" s="272"/>
      <c r="B961" s="272"/>
      <c r="C961" s="272"/>
      <c r="D961" s="272"/>
      <c r="E961" s="272"/>
      <c r="F961" s="272"/>
      <c r="G961" s="272"/>
      <c r="H961" s="272"/>
      <c r="I961" s="272"/>
      <c r="J961" s="272"/>
      <c r="K961" s="272"/>
      <c r="L961" s="272"/>
      <c r="M961" s="272"/>
      <c r="N961" s="272"/>
      <c r="O961" s="272"/>
      <c r="P961" s="272"/>
    </row>
    <row r="962" spans="1:16" ht="10.5" customHeight="1">
      <c r="A962" s="272"/>
      <c r="B962" s="272"/>
      <c r="C962" s="272"/>
      <c r="D962" s="272"/>
      <c r="E962" s="272"/>
      <c r="F962" s="272"/>
      <c r="G962" s="272"/>
      <c r="H962" s="272"/>
      <c r="I962" s="272"/>
      <c r="J962" s="272"/>
      <c r="K962" s="272"/>
      <c r="L962" s="272"/>
      <c r="M962" s="272"/>
      <c r="N962" s="272"/>
      <c r="O962" s="272"/>
      <c r="P962" s="272"/>
    </row>
    <row r="963" spans="1:16" ht="10.5" customHeight="1">
      <c r="A963" s="270" t="str">
        <f t="shared" ref="A963:A988" si="26">"HTP.P('&lt;"&amp;I725&amp;"&gt;' || "&amp;IF(MID(I725,1,6)="L_STUB","NULL","REC."&amp;I725)&amp;" || '&lt;/"&amp;I725&amp;"&gt;');"</f>
        <v>HTP.P('&lt;&gt;' || REC. || '&lt;/&gt;');</v>
      </c>
      <c r="B963" s="272"/>
      <c r="C963" s="270" t="str">
        <f t="shared" ref="C963:C988" si="27">"DECODE(C_T."&amp;I725&amp;", 0, NULL, C_T."&amp;I725&amp;") AS "&amp;I725&amp;","</f>
        <v>DECODE(C_T., 0, NULL, C_T.) AS ,</v>
      </c>
      <c r="D963" s="272"/>
      <c r="E963" s="272"/>
      <c r="F963" s="272"/>
      <c r="G963" s="272"/>
      <c r="H963" s="272"/>
      <c r="I963" s="272"/>
      <c r="J963" s="272"/>
      <c r="K963" s="272"/>
      <c r="L963" s="272"/>
      <c r="M963" s="272"/>
      <c r="N963" s="272"/>
      <c r="O963" s="272"/>
      <c r="P963" s="272"/>
    </row>
    <row r="964" spans="1:16" ht="10.5" customHeight="1">
      <c r="A964" s="270" t="str">
        <f t="shared" si="26"/>
        <v>HTP.P('&lt;&gt;' || REC. || '&lt;/&gt;');</v>
      </c>
      <c r="B964" s="272"/>
      <c r="C964" s="270" t="str">
        <f t="shared" si="27"/>
        <v>DECODE(C_T., 0, NULL, C_T.) AS ,</v>
      </c>
      <c r="D964" s="272"/>
      <c r="E964" s="272"/>
      <c r="F964" s="272"/>
      <c r="G964" s="272"/>
      <c r="H964" s="272"/>
      <c r="I964" s="272"/>
      <c r="J964" s="272"/>
      <c r="K964" s="272"/>
      <c r="L964" s="272"/>
      <c r="M964" s="272"/>
      <c r="N964" s="272"/>
      <c r="O964" s="272"/>
      <c r="P964" s="272"/>
    </row>
    <row r="965" spans="1:16" ht="10.5" customHeight="1">
      <c r="A965" s="270" t="str">
        <f t="shared" si="26"/>
        <v>HTP.P('&lt;&gt;' || REC. || '&lt;/&gt;');</v>
      </c>
      <c r="B965" s="272"/>
      <c r="C965" s="270" t="str">
        <f t="shared" si="27"/>
        <v>DECODE(C_T., 0, NULL, C_T.) AS ,</v>
      </c>
      <c r="D965" s="272"/>
      <c r="E965" s="272"/>
      <c r="F965" s="272"/>
      <c r="G965" s="272"/>
      <c r="H965" s="272"/>
      <c r="I965" s="272"/>
      <c r="J965" s="272"/>
      <c r="K965" s="272"/>
      <c r="L965" s="272"/>
      <c r="M965" s="272"/>
      <c r="N965" s="272"/>
      <c r="O965" s="272"/>
      <c r="P965" s="272"/>
    </row>
    <row r="966" spans="1:16" ht="10.5" customHeight="1">
      <c r="A966" s="270" t="str">
        <f t="shared" si="26"/>
        <v>HTP.P('&lt;&gt;' || REC. || '&lt;/&gt;');</v>
      </c>
      <c r="B966" s="272"/>
      <c r="C966" s="270" t="str">
        <f t="shared" si="27"/>
        <v>DECODE(C_T., 0, NULL, C_T.) AS ,</v>
      </c>
      <c r="D966" s="272"/>
      <c r="E966" s="272"/>
      <c r="F966" s="272"/>
      <c r="G966" s="272"/>
      <c r="H966" s="272"/>
      <c r="I966" s="272"/>
      <c r="J966" s="272"/>
      <c r="K966" s="272"/>
      <c r="L966" s="272"/>
      <c r="M966" s="272"/>
      <c r="N966" s="272"/>
      <c r="O966" s="272"/>
      <c r="P966" s="272"/>
    </row>
    <row r="967" spans="1:16" ht="10.5" customHeight="1">
      <c r="A967" s="270" t="str">
        <f t="shared" si="26"/>
        <v>HTP.P('&lt;&gt;' || REC. || '&lt;/&gt;');</v>
      </c>
      <c r="B967" s="272"/>
      <c r="C967" s="270" t="str">
        <f t="shared" si="27"/>
        <v>DECODE(C_T., 0, NULL, C_T.) AS ,</v>
      </c>
      <c r="D967" s="272"/>
      <c r="E967" s="272"/>
      <c r="F967" s="272"/>
      <c r="G967" s="272"/>
      <c r="H967" s="272"/>
      <c r="I967" s="272"/>
      <c r="J967" s="272"/>
      <c r="K967" s="272"/>
      <c r="L967" s="272"/>
      <c r="M967" s="272"/>
      <c r="N967" s="272"/>
      <c r="O967" s="272"/>
      <c r="P967" s="272"/>
    </row>
    <row r="968" spans="1:16" ht="10.5" customHeight="1">
      <c r="A968" s="270" t="str">
        <f t="shared" si="26"/>
        <v>HTP.P('&lt;&gt;' || REC. || '&lt;/&gt;');</v>
      </c>
      <c r="B968" s="272"/>
      <c r="C968" s="270" t="str">
        <f t="shared" si="27"/>
        <v>DECODE(C_T., 0, NULL, C_T.) AS ,</v>
      </c>
      <c r="D968" s="272"/>
      <c r="E968" s="272"/>
      <c r="F968" s="272"/>
      <c r="G968" s="272"/>
      <c r="H968" s="272"/>
      <c r="I968" s="272"/>
      <c r="J968" s="272"/>
      <c r="K968" s="272"/>
      <c r="L968" s="272"/>
      <c r="M968" s="272"/>
      <c r="N968" s="272"/>
      <c r="O968" s="272"/>
      <c r="P968" s="272"/>
    </row>
    <row r="969" spans="1:16" ht="10.5" customHeight="1">
      <c r="A969" s="270" t="str">
        <f t="shared" si="26"/>
        <v>HTP.P('&lt;&gt;' || REC. || '&lt;/&gt;');</v>
      </c>
      <c r="B969" s="272"/>
      <c r="C969" s="270" t="str">
        <f t="shared" si="27"/>
        <v>DECODE(C_T., 0, NULL, C_T.) AS ,</v>
      </c>
      <c r="D969" s="272"/>
      <c r="E969" s="272"/>
      <c r="F969" s="272"/>
      <c r="G969" s="272"/>
      <c r="H969" s="272"/>
      <c r="I969" s="272"/>
      <c r="J969" s="272"/>
      <c r="K969" s="272"/>
      <c r="L969" s="272"/>
      <c r="M969" s="272"/>
      <c r="N969" s="272"/>
      <c r="O969" s="272"/>
      <c r="P969" s="272"/>
    </row>
    <row r="970" spans="1:16" ht="10.5" customHeight="1">
      <c r="A970" s="270" t="str">
        <f t="shared" si="26"/>
        <v>HTP.P('&lt;&gt;' || REC. || '&lt;/&gt;');</v>
      </c>
      <c r="B970" s="272"/>
      <c r="C970" s="270" t="str">
        <f t="shared" si="27"/>
        <v>DECODE(C_T., 0, NULL, C_T.) AS ,</v>
      </c>
      <c r="D970" s="272"/>
      <c r="E970" s="272"/>
      <c r="F970" s="272"/>
      <c r="G970" s="272"/>
      <c r="H970" s="272"/>
      <c r="I970" s="272"/>
      <c r="J970" s="272"/>
      <c r="K970" s="272"/>
      <c r="L970" s="272"/>
      <c r="M970" s="272"/>
      <c r="N970" s="272"/>
      <c r="O970" s="272"/>
      <c r="P970" s="272"/>
    </row>
    <row r="971" spans="1:16" ht="10.5" customHeight="1">
      <c r="A971" s="270" t="str">
        <f t="shared" si="26"/>
        <v>HTP.P('&lt;&gt;' || REC. || '&lt;/&gt;');</v>
      </c>
      <c r="B971" s="272"/>
      <c r="C971" s="270" t="str">
        <f t="shared" si="27"/>
        <v>DECODE(C_T., 0, NULL, C_T.) AS ,</v>
      </c>
      <c r="D971" s="272"/>
      <c r="E971" s="272"/>
      <c r="F971" s="272"/>
      <c r="G971" s="272"/>
      <c r="H971" s="272"/>
      <c r="I971" s="272"/>
      <c r="J971" s="272"/>
      <c r="K971" s="272"/>
      <c r="L971" s="272"/>
      <c r="M971" s="272"/>
      <c r="N971" s="272"/>
      <c r="O971" s="272"/>
      <c r="P971" s="272"/>
    </row>
    <row r="972" spans="1:16" ht="10.5" customHeight="1">
      <c r="A972" s="270" t="str">
        <f t="shared" si="26"/>
        <v>HTP.P('&lt;&gt;' || REC. || '&lt;/&gt;');</v>
      </c>
      <c r="B972" s="272"/>
      <c r="C972" s="270" t="str">
        <f t="shared" si="27"/>
        <v>DECODE(C_T., 0, NULL, C_T.) AS ,</v>
      </c>
      <c r="D972" s="272"/>
      <c r="E972" s="272"/>
      <c r="F972" s="272"/>
      <c r="G972" s="272"/>
      <c r="H972" s="272"/>
      <c r="I972" s="272"/>
      <c r="J972" s="272"/>
      <c r="K972" s="272"/>
      <c r="L972" s="272"/>
      <c r="M972" s="272"/>
      <c r="N972" s="272"/>
      <c r="O972" s="272"/>
      <c r="P972" s="272"/>
    </row>
    <row r="973" spans="1:16" ht="10.5" customHeight="1">
      <c r="A973" s="270" t="str">
        <f t="shared" si="26"/>
        <v>HTP.P('&lt;&gt;' || REC. || '&lt;/&gt;');</v>
      </c>
      <c r="B973" s="272"/>
      <c r="C973" s="270" t="str">
        <f t="shared" si="27"/>
        <v>DECODE(C_T., 0, NULL, C_T.) AS ,</v>
      </c>
      <c r="D973" s="272"/>
      <c r="E973" s="272"/>
      <c r="F973" s="272"/>
      <c r="G973" s="272"/>
      <c r="H973" s="272"/>
      <c r="I973" s="272"/>
      <c r="J973" s="272"/>
      <c r="K973" s="272"/>
      <c r="L973" s="272"/>
      <c r="M973" s="272"/>
      <c r="N973" s="272"/>
      <c r="O973" s="272"/>
      <c r="P973" s="272"/>
    </row>
    <row r="974" spans="1:16" ht="10.5" customHeight="1">
      <c r="A974" s="270" t="str">
        <f t="shared" si="26"/>
        <v>HTP.P('&lt;&gt;' || REC. || '&lt;/&gt;');</v>
      </c>
      <c r="B974" s="272"/>
      <c r="C974" s="270" t="str">
        <f t="shared" si="27"/>
        <v>DECODE(C_T., 0, NULL, C_T.) AS ,</v>
      </c>
      <c r="D974" s="272"/>
      <c r="E974" s="272"/>
      <c r="F974" s="272"/>
      <c r="G974" s="272"/>
      <c r="H974" s="272"/>
      <c r="I974" s="272"/>
      <c r="J974" s="272"/>
      <c r="K974" s="272"/>
      <c r="L974" s="272"/>
      <c r="M974" s="272"/>
      <c r="N974" s="272"/>
      <c r="O974" s="272"/>
      <c r="P974" s="272"/>
    </row>
    <row r="975" spans="1:16" ht="10.5" customHeight="1">
      <c r="A975" s="270" t="str">
        <f t="shared" si="26"/>
        <v>HTP.P('&lt;&gt;' || REC. || '&lt;/&gt;');</v>
      </c>
      <c r="B975" s="272"/>
      <c r="C975" s="270" t="str">
        <f t="shared" si="27"/>
        <v>DECODE(C_T., 0, NULL, C_T.) AS ,</v>
      </c>
      <c r="D975" s="272"/>
      <c r="E975" s="272"/>
      <c r="F975" s="272"/>
      <c r="G975" s="272"/>
      <c r="H975" s="272"/>
      <c r="I975" s="272"/>
      <c r="J975" s="272"/>
      <c r="K975" s="272"/>
      <c r="L975" s="272"/>
      <c r="M975" s="272"/>
      <c r="N975" s="272"/>
      <c r="O975" s="272"/>
      <c r="P975" s="272"/>
    </row>
    <row r="976" spans="1:16" ht="10.5" customHeight="1">
      <c r="A976" s="270" t="str">
        <f t="shared" si="26"/>
        <v>HTP.P('&lt;&gt;' || REC. || '&lt;/&gt;');</v>
      </c>
      <c r="B976" s="272"/>
      <c r="C976" s="270" t="str">
        <f t="shared" si="27"/>
        <v>DECODE(C_T., 0, NULL, C_T.) AS ,</v>
      </c>
      <c r="D976" s="272"/>
      <c r="E976" s="272"/>
      <c r="F976" s="272"/>
      <c r="G976" s="272"/>
      <c r="H976" s="272"/>
      <c r="I976" s="272"/>
      <c r="J976" s="272"/>
      <c r="K976" s="272"/>
      <c r="L976" s="272"/>
      <c r="M976" s="272"/>
      <c r="N976" s="272"/>
      <c r="O976" s="272"/>
      <c r="P976" s="272"/>
    </row>
    <row r="977" spans="1:16" ht="10.5" customHeight="1">
      <c r="A977" s="270" t="str">
        <f t="shared" si="26"/>
        <v>HTP.P('&lt;&gt;' || REC. || '&lt;/&gt;');</v>
      </c>
      <c r="B977" s="272"/>
      <c r="C977" s="270" t="str">
        <f t="shared" si="27"/>
        <v>DECODE(C_T., 0, NULL, C_T.) AS ,</v>
      </c>
      <c r="D977" s="272"/>
      <c r="E977" s="272"/>
      <c r="F977" s="272"/>
      <c r="G977" s="272"/>
      <c r="H977" s="272"/>
      <c r="I977" s="272"/>
      <c r="J977" s="272"/>
      <c r="K977" s="272"/>
      <c r="L977" s="272"/>
      <c r="M977" s="272"/>
      <c r="N977" s="272"/>
      <c r="O977" s="272"/>
      <c r="P977" s="272"/>
    </row>
    <row r="978" spans="1:16" ht="10.5" customHeight="1">
      <c r="A978" s="270" t="str">
        <f t="shared" si="26"/>
        <v>HTP.P('&lt;&gt;' || REC. || '&lt;/&gt;');</v>
      </c>
      <c r="B978" s="272"/>
      <c r="C978" s="270" t="str">
        <f t="shared" si="27"/>
        <v>DECODE(C_T., 0, NULL, C_T.) AS ,</v>
      </c>
      <c r="D978" s="272"/>
      <c r="E978" s="272"/>
      <c r="F978" s="272"/>
      <c r="G978" s="272"/>
      <c r="H978" s="272"/>
      <c r="I978" s="272"/>
      <c r="J978" s="272"/>
      <c r="K978" s="272"/>
      <c r="L978" s="272"/>
      <c r="M978" s="272"/>
      <c r="N978" s="272"/>
      <c r="O978" s="272"/>
      <c r="P978" s="272"/>
    </row>
    <row r="979" spans="1:16" ht="10.5" customHeight="1">
      <c r="A979" s="270" t="str">
        <f t="shared" si="26"/>
        <v>HTP.P('&lt;&gt;' || REC. || '&lt;/&gt;');</v>
      </c>
      <c r="B979" s="272"/>
      <c r="C979" s="270" t="str">
        <f t="shared" si="27"/>
        <v>DECODE(C_T., 0, NULL, C_T.) AS ,</v>
      </c>
      <c r="D979" s="272"/>
      <c r="E979" s="272"/>
      <c r="F979" s="272"/>
      <c r="G979" s="272"/>
      <c r="H979" s="272"/>
      <c r="I979" s="272"/>
      <c r="J979" s="272"/>
      <c r="K979" s="272"/>
      <c r="L979" s="272"/>
      <c r="M979" s="272"/>
      <c r="N979" s="272"/>
      <c r="O979" s="272"/>
      <c r="P979" s="272"/>
    </row>
    <row r="980" spans="1:16" ht="10.5" customHeight="1">
      <c r="A980" s="270" t="str">
        <f t="shared" si="26"/>
        <v>HTP.P('&lt;&gt;' || REC. || '&lt;/&gt;');</v>
      </c>
      <c r="B980" s="272"/>
      <c r="C980" s="270" t="str">
        <f t="shared" si="27"/>
        <v>DECODE(C_T., 0, NULL, C_T.) AS ,</v>
      </c>
      <c r="D980" s="272"/>
      <c r="E980" s="272"/>
      <c r="F980" s="272"/>
      <c r="G980" s="272"/>
      <c r="H980" s="272"/>
      <c r="I980" s="272"/>
      <c r="J980" s="272"/>
      <c r="K980" s="272"/>
      <c r="L980" s="272"/>
      <c r="M980" s="272"/>
      <c r="N980" s="272"/>
      <c r="O980" s="272"/>
      <c r="P980" s="272"/>
    </row>
    <row r="981" spans="1:16" ht="10.5" customHeight="1">
      <c r="A981" s="270" t="str">
        <f t="shared" si="26"/>
        <v>HTP.P('&lt;&gt;' || REC. || '&lt;/&gt;');</v>
      </c>
      <c r="B981" s="272"/>
      <c r="C981" s="270" t="str">
        <f t="shared" si="27"/>
        <v>DECODE(C_T., 0, NULL, C_T.) AS ,</v>
      </c>
      <c r="D981" s="272"/>
      <c r="E981" s="272"/>
      <c r="F981" s="272"/>
      <c r="G981" s="272"/>
      <c r="H981" s="272"/>
      <c r="I981" s="272"/>
      <c r="J981" s="272"/>
      <c r="K981" s="272"/>
      <c r="L981" s="272"/>
      <c r="M981" s="272"/>
      <c r="N981" s="272"/>
      <c r="O981" s="272"/>
      <c r="P981" s="272"/>
    </row>
    <row r="982" spans="1:16" ht="10.5" customHeight="1">
      <c r="A982" s="270" t="str">
        <f t="shared" si="26"/>
        <v>HTP.P('&lt;&gt;' || REC. || '&lt;/&gt;');</v>
      </c>
      <c r="B982" s="272"/>
      <c r="C982" s="270" t="str">
        <f t="shared" si="27"/>
        <v>DECODE(C_T., 0, NULL, C_T.) AS ,</v>
      </c>
      <c r="D982" s="272"/>
      <c r="E982" s="272"/>
      <c r="F982" s="272"/>
      <c r="G982" s="272"/>
      <c r="H982" s="272"/>
      <c r="I982" s="272"/>
      <c r="J982" s="272"/>
      <c r="K982" s="272"/>
      <c r="L982" s="272"/>
      <c r="M982" s="272"/>
      <c r="N982" s="272"/>
      <c r="O982" s="272"/>
      <c r="P982" s="272"/>
    </row>
    <row r="983" spans="1:16" ht="10.5" customHeight="1">
      <c r="A983" s="270" t="str">
        <f t="shared" si="26"/>
        <v>HTP.P('&lt;&gt;' || REC. || '&lt;/&gt;');</v>
      </c>
      <c r="B983" s="272"/>
      <c r="C983" s="270" t="str">
        <f t="shared" si="27"/>
        <v>DECODE(C_T., 0, NULL, C_T.) AS ,</v>
      </c>
      <c r="D983" s="272"/>
      <c r="E983" s="272"/>
      <c r="F983" s="272"/>
      <c r="G983" s="272"/>
      <c r="H983" s="272"/>
      <c r="I983" s="272"/>
      <c r="J983" s="272"/>
      <c r="K983" s="272"/>
      <c r="L983" s="272"/>
      <c r="M983" s="272"/>
      <c r="N983" s="272"/>
      <c r="O983" s="272"/>
      <c r="P983" s="272"/>
    </row>
    <row r="984" spans="1:16" ht="10.5" customHeight="1">
      <c r="A984" s="270" t="str">
        <f t="shared" si="26"/>
        <v>HTP.P('&lt;&gt;' || REC. || '&lt;/&gt;');</v>
      </c>
      <c r="B984" s="272"/>
      <c r="C984" s="270" t="str">
        <f t="shared" si="27"/>
        <v>DECODE(C_T., 0, NULL, C_T.) AS ,</v>
      </c>
      <c r="D984" s="272"/>
      <c r="E984" s="272"/>
      <c r="F984" s="272"/>
      <c r="G984" s="272"/>
      <c r="H984" s="272"/>
      <c r="I984" s="272"/>
      <c r="J984" s="272"/>
      <c r="K984" s="272"/>
      <c r="L984" s="272"/>
      <c r="M984" s="272"/>
      <c r="N984" s="272"/>
      <c r="O984" s="272"/>
      <c r="P984" s="272"/>
    </row>
    <row r="985" spans="1:16" ht="10.5" customHeight="1">
      <c r="A985" s="270" t="str">
        <f t="shared" si="26"/>
        <v>HTP.P('&lt;&gt;' || REC. || '&lt;/&gt;');</v>
      </c>
      <c r="B985" s="272"/>
      <c r="C985" s="270" t="str">
        <f t="shared" si="27"/>
        <v>DECODE(C_T., 0, NULL, C_T.) AS ,</v>
      </c>
      <c r="D985" s="272"/>
      <c r="E985" s="272"/>
      <c r="F985" s="272"/>
      <c r="G985" s="272"/>
      <c r="H985" s="272"/>
      <c r="I985" s="272"/>
      <c r="J985" s="272"/>
      <c r="K985" s="272"/>
      <c r="L985" s="272"/>
      <c r="M985" s="272"/>
      <c r="N985" s="272"/>
      <c r="O985" s="272"/>
      <c r="P985" s="272"/>
    </row>
    <row r="986" spans="1:16" ht="10.5" customHeight="1">
      <c r="A986" s="270" t="str">
        <f t="shared" si="26"/>
        <v>HTP.P('&lt;&gt;' || REC. || '&lt;/&gt;');</v>
      </c>
      <c r="B986" s="272"/>
      <c r="C986" s="270" t="str">
        <f t="shared" si="27"/>
        <v>DECODE(C_T., 0, NULL, C_T.) AS ,</v>
      </c>
      <c r="D986" s="272"/>
      <c r="E986" s="272"/>
      <c r="F986" s="272"/>
      <c r="G986" s="272"/>
      <c r="H986" s="272"/>
      <c r="I986" s="272"/>
      <c r="J986" s="272"/>
      <c r="K986" s="272"/>
      <c r="L986" s="272"/>
      <c r="M986" s="272"/>
      <c r="N986" s="272"/>
      <c r="O986" s="272"/>
      <c r="P986" s="272"/>
    </row>
    <row r="987" spans="1:16" ht="10.5" customHeight="1">
      <c r="A987" s="270" t="str">
        <f t="shared" si="26"/>
        <v>HTP.P('&lt;&gt;' || REC. || '&lt;/&gt;');</v>
      </c>
      <c r="B987" s="272"/>
      <c r="C987" s="270" t="str">
        <f t="shared" si="27"/>
        <v>DECODE(C_T., 0, NULL, C_T.) AS ,</v>
      </c>
      <c r="D987" s="272"/>
      <c r="E987" s="272"/>
      <c r="F987" s="272"/>
      <c r="G987" s="272"/>
      <c r="H987" s="272"/>
      <c r="I987" s="272"/>
      <c r="J987" s="272"/>
      <c r="K987" s="272"/>
      <c r="L987" s="272"/>
      <c r="M987" s="272"/>
      <c r="N987" s="272"/>
      <c r="O987" s="272"/>
      <c r="P987" s="272"/>
    </row>
    <row r="988" spans="1:16" ht="10.5" customHeight="1">
      <c r="A988" s="270" t="str">
        <f t="shared" si="26"/>
        <v>HTP.P('&lt;&gt;' || REC. || '&lt;/&gt;');</v>
      </c>
      <c r="B988" s="272"/>
      <c r="C988" s="270" t="str">
        <f t="shared" si="27"/>
        <v>DECODE(C_T., 0, NULL, C_T.) AS ,</v>
      </c>
      <c r="D988" s="272"/>
      <c r="E988" s="272"/>
      <c r="F988" s="272"/>
      <c r="G988" s="272"/>
      <c r="H988" s="272"/>
      <c r="I988" s="272"/>
      <c r="J988" s="272"/>
      <c r="K988" s="272"/>
      <c r="L988" s="272"/>
      <c r="M988" s="272"/>
      <c r="N988" s="272"/>
      <c r="O988" s="272"/>
      <c r="P988" s="272"/>
    </row>
    <row r="989" spans="1:16" ht="10.5" customHeight="1">
      <c r="A989" s="272"/>
      <c r="B989" s="272"/>
      <c r="C989" s="272"/>
      <c r="D989" s="272"/>
      <c r="E989" s="272"/>
      <c r="F989" s="272"/>
      <c r="G989" s="272"/>
      <c r="H989" s="272"/>
      <c r="I989" s="272"/>
      <c r="J989" s="272"/>
      <c r="K989" s="272"/>
      <c r="L989" s="272"/>
      <c r="M989" s="272"/>
      <c r="N989" s="272"/>
      <c r="O989" s="272"/>
      <c r="P989" s="272"/>
    </row>
    <row r="990" spans="1:16" ht="10.5" customHeight="1">
      <c r="A990" s="272"/>
      <c r="B990" s="272"/>
      <c r="C990" s="272"/>
      <c r="D990" s="272"/>
      <c r="E990" s="272"/>
      <c r="F990" s="272"/>
      <c r="G990" s="272"/>
      <c r="H990" s="272"/>
      <c r="I990" s="272"/>
      <c r="J990" s="272"/>
      <c r="K990" s="272"/>
      <c r="L990" s="272"/>
      <c r="M990" s="272"/>
      <c r="N990" s="272"/>
      <c r="O990" s="272"/>
      <c r="P990" s="272"/>
    </row>
    <row r="991" spans="1:16" ht="10.5" customHeight="1">
      <c r="A991" s="272"/>
      <c r="B991" s="272"/>
      <c r="C991" s="272"/>
      <c r="D991" s="272"/>
      <c r="E991" s="272"/>
      <c r="F991" s="272"/>
      <c r="G991" s="272"/>
      <c r="H991" s="272"/>
      <c r="I991" s="272"/>
      <c r="J991" s="272"/>
      <c r="K991" s="272"/>
      <c r="L991" s="272"/>
      <c r="M991" s="272"/>
      <c r="N991" s="272"/>
      <c r="O991" s="272"/>
      <c r="P991" s="272"/>
    </row>
    <row r="992" spans="1:16" ht="10.5" customHeight="1">
      <c r="A992" s="272"/>
      <c r="B992" s="272"/>
      <c r="C992" s="272"/>
      <c r="D992" s="272"/>
      <c r="E992" s="272"/>
      <c r="F992" s="272"/>
      <c r="G992" s="272"/>
      <c r="H992" s="272"/>
      <c r="I992" s="272"/>
      <c r="J992" s="272"/>
      <c r="K992" s="272"/>
      <c r="L992" s="272"/>
      <c r="M992" s="272"/>
      <c r="N992" s="272"/>
      <c r="O992" s="272"/>
      <c r="P992" s="272"/>
    </row>
    <row r="993" spans="1:16" ht="10.5" customHeight="1">
      <c r="A993" s="272"/>
      <c r="B993" s="272"/>
      <c r="C993" s="272"/>
      <c r="D993" s="272"/>
      <c r="E993" s="272"/>
      <c r="F993" s="272"/>
      <c r="G993" s="272"/>
      <c r="H993" s="272"/>
      <c r="I993" s="272"/>
      <c r="J993" s="272"/>
      <c r="K993" s="272"/>
      <c r="L993" s="272"/>
      <c r="M993" s="272"/>
      <c r="N993" s="272"/>
      <c r="O993" s="272"/>
      <c r="P993" s="272"/>
    </row>
    <row r="994" spans="1:16" ht="10.5" customHeight="1">
      <c r="A994" s="272"/>
      <c r="B994" s="272"/>
      <c r="C994" s="272"/>
      <c r="D994" s="272"/>
      <c r="E994" s="272"/>
      <c r="F994" s="272"/>
      <c r="G994" s="272"/>
      <c r="H994" s="272"/>
      <c r="I994" s="272"/>
      <c r="J994" s="272"/>
      <c r="K994" s="272"/>
      <c r="L994" s="272"/>
      <c r="M994" s="272"/>
      <c r="N994" s="272"/>
      <c r="O994" s="272"/>
      <c r="P994" s="272"/>
    </row>
    <row r="995" spans="1:16" ht="10.5" customHeight="1">
      <c r="A995" s="272"/>
      <c r="B995" s="272"/>
      <c r="C995" s="272"/>
      <c r="D995" s="272"/>
      <c r="E995" s="272"/>
      <c r="F995" s="272"/>
      <c r="G995" s="272"/>
      <c r="H995" s="272"/>
      <c r="I995" s="272"/>
      <c r="J995" s="272"/>
      <c r="K995" s="272"/>
      <c r="L995" s="272"/>
      <c r="M995" s="272"/>
      <c r="N995" s="272"/>
      <c r="O995" s="272"/>
      <c r="P995" s="272"/>
    </row>
    <row r="996" spans="1:16" ht="10.5" customHeight="1">
      <c r="A996" s="272"/>
      <c r="B996" s="272"/>
      <c r="C996" s="272"/>
      <c r="D996" s="272"/>
      <c r="E996" s="272"/>
      <c r="F996" s="272"/>
      <c r="G996" s="272"/>
      <c r="H996" s="272"/>
      <c r="I996" s="272"/>
      <c r="J996" s="272"/>
      <c r="K996" s="272"/>
      <c r="L996" s="272"/>
      <c r="M996" s="272"/>
      <c r="N996" s="272"/>
      <c r="O996" s="272"/>
      <c r="P996" s="272"/>
    </row>
    <row r="997" spans="1:16" ht="10.5" customHeight="1">
      <c r="A997" s="272"/>
      <c r="B997" s="272"/>
      <c r="C997" s="272"/>
      <c r="D997" s="272"/>
      <c r="E997" s="272"/>
      <c r="F997" s="272"/>
      <c r="G997" s="272"/>
      <c r="H997" s="272"/>
      <c r="I997" s="272"/>
      <c r="J997" s="272"/>
      <c r="K997" s="272"/>
      <c r="L997" s="272"/>
      <c r="M997" s="272"/>
      <c r="N997" s="272"/>
      <c r="O997" s="272"/>
      <c r="P997" s="272"/>
    </row>
    <row r="998" spans="1:16" ht="10.5" customHeight="1">
      <c r="A998" s="272"/>
      <c r="B998" s="272"/>
      <c r="C998" s="272"/>
      <c r="D998" s="272"/>
      <c r="E998" s="272"/>
      <c r="F998" s="272"/>
      <c r="G998" s="272"/>
      <c r="H998" s="272"/>
      <c r="I998" s="272"/>
      <c r="J998" s="272"/>
      <c r="K998" s="272"/>
      <c r="L998" s="272"/>
      <c r="M998" s="272"/>
      <c r="N998" s="272"/>
      <c r="O998" s="272"/>
      <c r="P998" s="272"/>
    </row>
    <row r="999" spans="1:16" ht="10.5" customHeight="1">
      <c r="A999" s="272"/>
      <c r="B999" s="272"/>
      <c r="C999" s="272"/>
      <c r="D999" s="272"/>
      <c r="E999" s="272"/>
      <c r="F999" s="272"/>
      <c r="G999" s="272"/>
      <c r="H999" s="272"/>
      <c r="I999" s="272"/>
      <c r="J999" s="272"/>
      <c r="K999" s="272"/>
      <c r="L999" s="272"/>
      <c r="M999" s="272"/>
      <c r="N999" s="272"/>
      <c r="O999" s="272"/>
      <c r="P999" s="272"/>
    </row>
    <row r="1000" spans="1:16" ht="10.5" customHeight="1">
      <c r="A1000" s="272"/>
      <c r="B1000" s="272"/>
      <c r="C1000" s="272"/>
      <c r="D1000" s="272"/>
      <c r="E1000" s="272"/>
      <c r="F1000" s="272"/>
      <c r="G1000" s="272"/>
      <c r="H1000" s="272"/>
      <c r="I1000" s="272"/>
      <c r="J1000" s="272"/>
      <c r="K1000" s="272"/>
      <c r="L1000" s="272"/>
      <c r="M1000" s="272"/>
      <c r="N1000" s="272"/>
      <c r="O1000" s="272"/>
      <c r="P1000" s="272"/>
    </row>
    <row r="1001" spans="1:16" ht="10.5" customHeight="1">
      <c r="A1001" s="272"/>
      <c r="B1001" s="272"/>
      <c r="C1001" s="272"/>
      <c r="D1001" s="272"/>
      <c r="E1001" s="272"/>
      <c r="F1001" s="272"/>
      <c r="G1001" s="272"/>
      <c r="H1001" s="272"/>
      <c r="I1001" s="272"/>
      <c r="J1001" s="272"/>
      <c r="K1001" s="272"/>
      <c r="L1001" s="272"/>
      <c r="M1001" s="272"/>
      <c r="N1001" s="272"/>
      <c r="O1001" s="272"/>
      <c r="P1001" s="272"/>
    </row>
    <row r="1002" spans="1:16" ht="10.5" customHeight="1">
      <c r="A1002" s="272"/>
      <c r="B1002" s="272"/>
      <c r="C1002" s="272"/>
      <c r="D1002" s="272"/>
      <c r="E1002" s="272"/>
      <c r="F1002" s="272"/>
      <c r="G1002" s="272"/>
      <c r="H1002" s="272"/>
      <c r="I1002" s="272"/>
      <c r="J1002" s="272"/>
      <c r="K1002" s="272"/>
      <c r="L1002" s="272"/>
      <c r="M1002" s="272"/>
      <c r="N1002" s="272"/>
      <c r="O1002" s="272"/>
      <c r="P1002" s="272"/>
    </row>
    <row r="1003" spans="1:16" ht="10.5" customHeight="1">
      <c r="A1003" s="272"/>
      <c r="B1003" s="272"/>
      <c r="C1003" s="272"/>
      <c r="D1003" s="272"/>
      <c r="E1003" s="272"/>
      <c r="F1003" s="272"/>
      <c r="G1003" s="272"/>
      <c r="H1003" s="272"/>
      <c r="I1003" s="272"/>
      <c r="J1003" s="272"/>
      <c r="K1003" s="272"/>
      <c r="L1003" s="272"/>
      <c r="M1003" s="272"/>
      <c r="N1003" s="272"/>
      <c r="O1003" s="272"/>
      <c r="P1003" s="272"/>
    </row>
    <row r="1004" spans="1:16" ht="10.5" customHeight="1">
      <c r="A1004" s="272"/>
      <c r="B1004" s="272"/>
      <c r="C1004" s="272"/>
      <c r="D1004" s="272"/>
      <c r="E1004" s="272"/>
      <c r="F1004" s="272"/>
      <c r="G1004" s="272"/>
      <c r="H1004" s="272"/>
      <c r="I1004" s="272"/>
      <c r="J1004" s="272"/>
      <c r="K1004" s="272"/>
      <c r="L1004" s="272"/>
      <c r="M1004" s="272"/>
      <c r="N1004" s="272"/>
      <c r="O1004" s="272"/>
      <c r="P1004" s="272"/>
    </row>
    <row r="1005" spans="1:16" ht="10.5" customHeight="1">
      <c r="A1005" s="272"/>
      <c r="B1005" s="272"/>
      <c r="C1005" s="272"/>
      <c r="D1005" s="272"/>
      <c r="E1005" s="272"/>
      <c r="F1005" s="272"/>
      <c r="G1005" s="272"/>
      <c r="H1005" s="272"/>
      <c r="I1005" s="272"/>
      <c r="J1005" s="272"/>
      <c r="K1005" s="272"/>
      <c r="L1005" s="272"/>
      <c r="M1005" s="272"/>
      <c r="N1005" s="272"/>
      <c r="O1005" s="272"/>
      <c r="P1005" s="272"/>
    </row>
    <row r="1006" spans="1:16" ht="10.5" customHeight="1">
      <c r="A1006" s="272"/>
      <c r="B1006" s="272"/>
      <c r="C1006" s="272"/>
      <c r="D1006" s="272"/>
      <c r="E1006" s="272"/>
      <c r="F1006" s="272"/>
      <c r="G1006" s="272"/>
      <c r="H1006" s="272"/>
      <c r="I1006" s="272"/>
      <c r="J1006" s="272"/>
      <c r="K1006" s="272"/>
      <c r="L1006" s="272"/>
      <c r="M1006" s="272"/>
      <c r="N1006" s="272"/>
      <c r="O1006" s="272"/>
      <c r="P1006" s="272"/>
    </row>
    <row r="1007" spans="1:16" ht="10.5" customHeight="1">
      <c r="A1007" s="272"/>
      <c r="B1007" s="272"/>
      <c r="C1007" s="272"/>
      <c r="D1007" s="272"/>
      <c r="E1007" s="272"/>
      <c r="F1007" s="272"/>
      <c r="G1007" s="272"/>
      <c r="H1007" s="272"/>
      <c r="I1007" s="272"/>
      <c r="J1007" s="272"/>
      <c r="K1007" s="272"/>
      <c r="L1007" s="272"/>
      <c r="M1007" s="272"/>
      <c r="N1007" s="272"/>
      <c r="O1007" s="272"/>
      <c r="P1007" s="272"/>
    </row>
    <row r="1008" spans="1:16" ht="10.5" customHeight="1">
      <c r="A1008" s="272"/>
      <c r="B1008" s="272"/>
      <c r="C1008" s="272"/>
      <c r="D1008" s="272"/>
      <c r="E1008" s="272"/>
      <c r="F1008" s="272"/>
      <c r="G1008" s="272"/>
      <c r="H1008" s="272"/>
      <c r="I1008" s="272"/>
      <c r="J1008" s="272"/>
      <c r="K1008" s="272"/>
      <c r="L1008" s="272"/>
      <c r="M1008" s="272"/>
      <c r="N1008" s="272"/>
      <c r="O1008" s="272"/>
      <c r="P1008" s="272"/>
    </row>
    <row r="1009" spans="1:16" ht="10.5" customHeight="1">
      <c r="A1009" s="272"/>
      <c r="B1009" s="272"/>
      <c r="C1009" s="272"/>
      <c r="D1009" s="272"/>
      <c r="E1009" s="272"/>
      <c r="F1009" s="272"/>
      <c r="G1009" s="272"/>
      <c r="H1009" s="272"/>
      <c r="I1009" s="272"/>
      <c r="J1009" s="272"/>
      <c r="K1009" s="272"/>
      <c r="L1009" s="272"/>
      <c r="M1009" s="272"/>
      <c r="N1009" s="272"/>
      <c r="O1009" s="272"/>
      <c r="P1009" s="272"/>
    </row>
    <row r="1010" spans="1:16" ht="10.5" customHeight="1">
      <c r="A1010" s="272"/>
      <c r="B1010" s="272"/>
      <c r="C1010" s="272"/>
      <c r="D1010" s="272"/>
      <c r="E1010" s="272"/>
      <c r="F1010" s="272"/>
      <c r="G1010" s="272"/>
      <c r="H1010" s="272"/>
      <c r="I1010" s="272"/>
      <c r="J1010" s="272"/>
      <c r="K1010" s="272"/>
      <c r="L1010" s="272"/>
      <c r="M1010" s="272"/>
      <c r="N1010" s="272"/>
      <c r="O1010" s="272"/>
      <c r="P1010" s="272"/>
    </row>
    <row r="1011" spans="1:16" ht="10.5" customHeight="1">
      <c r="A1011" s="272"/>
      <c r="B1011" s="272"/>
      <c r="C1011" s="272"/>
      <c r="D1011" s="272"/>
      <c r="E1011" s="272"/>
      <c r="F1011" s="272"/>
      <c r="G1011" s="272"/>
      <c r="H1011" s="272"/>
      <c r="I1011" s="272"/>
      <c r="J1011" s="272"/>
      <c r="K1011" s="272"/>
      <c r="L1011" s="272"/>
      <c r="M1011" s="272"/>
      <c r="N1011" s="272"/>
      <c r="O1011" s="272"/>
      <c r="P1011" s="272"/>
    </row>
    <row r="1012" spans="1:16" ht="10.5" customHeight="1">
      <c r="A1012" s="272"/>
      <c r="B1012" s="272"/>
      <c r="C1012" s="272"/>
      <c r="D1012" s="272"/>
      <c r="E1012" s="272"/>
      <c r="F1012" s="272"/>
      <c r="G1012" s="272"/>
      <c r="H1012" s="272"/>
      <c r="I1012" s="272"/>
      <c r="J1012" s="272"/>
      <c r="K1012" s="272"/>
      <c r="L1012" s="272"/>
      <c r="M1012" s="272"/>
      <c r="N1012" s="272"/>
      <c r="O1012" s="272"/>
      <c r="P1012" s="272"/>
    </row>
    <row r="1013" spans="1:16" ht="10.5" customHeight="1">
      <c r="A1013" s="272"/>
      <c r="B1013" s="272"/>
      <c r="C1013" s="272"/>
      <c r="D1013" s="272"/>
      <c r="E1013" s="272"/>
      <c r="F1013" s="272"/>
      <c r="G1013" s="272"/>
      <c r="H1013" s="272"/>
      <c r="I1013" s="272"/>
      <c r="J1013" s="272"/>
      <c r="K1013" s="272"/>
      <c r="L1013" s="272"/>
      <c r="M1013" s="272"/>
      <c r="N1013" s="272"/>
      <c r="O1013" s="272"/>
      <c r="P1013" s="272"/>
    </row>
    <row r="1014" spans="1:16" ht="10.5" customHeight="1">
      <c r="A1014" s="272"/>
      <c r="B1014" s="272"/>
      <c r="C1014" s="272"/>
      <c r="D1014" s="272"/>
      <c r="E1014" s="272"/>
      <c r="F1014" s="272"/>
      <c r="G1014" s="272"/>
      <c r="H1014" s="272"/>
      <c r="I1014" s="272"/>
      <c r="J1014" s="272"/>
      <c r="K1014" s="272"/>
      <c r="L1014" s="272"/>
      <c r="M1014" s="272"/>
      <c r="N1014" s="272"/>
      <c r="O1014" s="272"/>
      <c r="P1014" s="272"/>
    </row>
    <row r="1015" spans="1:16" ht="10.5" customHeight="1">
      <c r="A1015" s="272"/>
      <c r="B1015" s="272"/>
      <c r="C1015" s="272"/>
      <c r="D1015" s="272"/>
      <c r="E1015" s="272"/>
      <c r="F1015" s="272"/>
      <c r="G1015" s="272"/>
      <c r="H1015" s="272"/>
      <c r="I1015" s="272"/>
      <c r="J1015" s="272"/>
      <c r="K1015" s="272"/>
      <c r="L1015" s="272"/>
      <c r="M1015" s="272"/>
      <c r="N1015" s="272"/>
      <c r="O1015" s="272"/>
      <c r="P1015" s="272"/>
    </row>
    <row r="1016" spans="1:16" ht="10.5" customHeight="1">
      <c r="A1016" s="272"/>
      <c r="B1016" s="272"/>
      <c r="C1016" s="272"/>
      <c r="D1016" s="272"/>
      <c r="E1016" s="272"/>
      <c r="F1016" s="272"/>
      <c r="G1016" s="272"/>
      <c r="H1016" s="272"/>
      <c r="I1016" s="272"/>
      <c r="J1016" s="272"/>
      <c r="K1016" s="272"/>
      <c r="L1016" s="272"/>
      <c r="M1016" s="272"/>
      <c r="N1016" s="272"/>
      <c r="O1016" s="272"/>
      <c r="P1016" s="272"/>
    </row>
    <row r="1017" spans="1:16" ht="10.5" customHeight="1">
      <c r="A1017" s="272"/>
      <c r="B1017" s="272"/>
      <c r="C1017" s="272"/>
      <c r="D1017" s="272"/>
      <c r="E1017" s="272"/>
      <c r="F1017" s="272"/>
      <c r="G1017" s="272"/>
      <c r="H1017" s="272"/>
      <c r="I1017" s="272"/>
      <c r="J1017" s="272"/>
      <c r="K1017" s="272"/>
      <c r="L1017" s="272"/>
      <c r="M1017" s="272"/>
      <c r="N1017" s="272"/>
      <c r="O1017" s="272"/>
      <c r="P1017" s="272"/>
    </row>
    <row r="1018" spans="1:16" ht="10.5" customHeight="1">
      <c r="A1018" s="272"/>
      <c r="B1018" s="272"/>
      <c r="C1018" s="272"/>
      <c r="D1018" s="272"/>
      <c r="E1018" s="272"/>
      <c r="F1018" s="272"/>
      <c r="G1018" s="272"/>
      <c r="H1018" s="272"/>
      <c r="I1018" s="272"/>
      <c r="J1018" s="272"/>
      <c r="K1018" s="272"/>
      <c r="L1018" s="272"/>
      <c r="M1018" s="272"/>
      <c r="N1018" s="272"/>
      <c r="O1018" s="272"/>
      <c r="P1018" s="272"/>
    </row>
    <row r="1019" spans="1:16" ht="10.5" customHeight="1">
      <c r="A1019" s="272"/>
      <c r="B1019" s="272"/>
      <c r="C1019" s="272"/>
      <c r="D1019" s="272"/>
      <c r="E1019" s="272"/>
      <c r="F1019" s="272"/>
      <c r="G1019" s="272"/>
      <c r="H1019" s="272"/>
      <c r="I1019" s="272"/>
      <c r="J1019" s="272"/>
      <c r="K1019" s="272"/>
      <c r="L1019" s="272"/>
      <c r="M1019" s="272"/>
      <c r="N1019" s="272"/>
      <c r="O1019" s="272"/>
      <c r="P1019" s="272"/>
    </row>
    <row r="1020" spans="1:16" ht="10.5" customHeight="1">
      <c r="A1020" s="272"/>
      <c r="B1020" s="272"/>
      <c r="C1020" s="272"/>
      <c r="D1020" s="272"/>
      <c r="E1020" s="272"/>
      <c r="F1020" s="272"/>
      <c r="G1020" s="272"/>
      <c r="H1020" s="272"/>
      <c r="I1020" s="272"/>
      <c r="J1020" s="272"/>
      <c r="K1020" s="272"/>
      <c r="L1020" s="272"/>
      <c r="M1020" s="272"/>
      <c r="N1020" s="272"/>
      <c r="O1020" s="272"/>
      <c r="P1020" s="272"/>
    </row>
    <row r="1021" spans="1:16" ht="10.5" customHeight="1">
      <c r="A1021" s="272"/>
      <c r="B1021" s="272"/>
      <c r="C1021" s="272"/>
      <c r="D1021" s="272"/>
      <c r="E1021" s="272"/>
      <c r="F1021" s="272"/>
      <c r="G1021" s="272"/>
      <c r="H1021" s="272"/>
      <c r="I1021" s="272"/>
      <c r="J1021" s="272"/>
      <c r="K1021" s="272"/>
      <c r="L1021" s="272"/>
      <c r="M1021" s="272"/>
      <c r="N1021" s="272"/>
      <c r="O1021" s="272"/>
      <c r="P1021" s="272"/>
    </row>
    <row r="1022" spans="1:16" ht="10.5" customHeight="1">
      <c r="A1022" s="272"/>
      <c r="B1022" s="272"/>
      <c r="C1022" s="272"/>
      <c r="D1022" s="272"/>
      <c r="E1022" s="272"/>
      <c r="F1022" s="272"/>
      <c r="G1022" s="272"/>
      <c r="H1022" s="272"/>
      <c r="I1022" s="272"/>
      <c r="J1022" s="272"/>
      <c r="K1022" s="272"/>
      <c r="L1022" s="272"/>
      <c r="M1022" s="272"/>
      <c r="N1022" s="272"/>
      <c r="O1022" s="272"/>
      <c r="P1022" s="272"/>
    </row>
    <row r="1023" spans="1:16" ht="10.5" customHeight="1">
      <c r="A1023" s="272"/>
      <c r="B1023" s="272"/>
      <c r="C1023" s="272"/>
      <c r="D1023" s="272"/>
      <c r="E1023" s="272"/>
      <c r="F1023" s="272"/>
      <c r="G1023" s="272"/>
      <c r="H1023" s="272"/>
      <c r="I1023" s="272"/>
      <c r="J1023" s="272"/>
      <c r="K1023" s="272"/>
      <c r="L1023" s="272"/>
      <c r="M1023" s="272"/>
      <c r="N1023" s="272"/>
      <c r="O1023" s="272"/>
      <c r="P1023" s="272"/>
    </row>
    <row r="1024" spans="1:16" ht="10.5" customHeight="1">
      <c r="A1024" s="272"/>
      <c r="B1024" s="272"/>
      <c r="C1024" s="272"/>
      <c r="D1024" s="272"/>
      <c r="E1024" s="272"/>
      <c r="F1024" s="272"/>
      <c r="G1024" s="272"/>
      <c r="H1024" s="272"/>
      <c r="I1024" s="272"/>
      <c r="J1024" s="272"/>
      <c r="K1024" s="272"/>
      <c r="L1024" s="272"/>
      <c r="M1024" s="272"/>
      <c r="N1024" s="272"/>
      <c r="O1024" s="272"/>
      <c r="P1024" s="272"/>
    </row>
    <row r="1025" spans="1:16" ht="10.5" customHeight="1">
      <c r="A1025" s="272"/>
      <c r="B1025" s="272"/>
      <c r="C1025" s="272"/>
      <c r="D1025" s="272"/>
      <c r="E1025" s="272"/>
      <c r="F1025" s="272"/>
      <c r="G1025" s="272"/>
      <c r="H1025" s="272"/>
      <c r="I1025" s="272"/>
      <c r="J1025" s="272"/>
      <c r="K1025" s="272"/>
      <c r="L1025" s="272"/>
      <c r="M1025" s="272"/>
      <c r="N1025" s="272"/>
      <c r="O1025" s="272"/>
      <c r="P1025" s="272"/>
    </row>
    <row r="1026" spans="1:16" ht="10.5" customHeight="1">
      <c r="A1026" s="272"/>
      <c r="B1026" s="272"/>
      <c r="C1026" s="272"/>
      <c r="D1026" s="272"/>
      <c r="E1026" s="272"/>
      <c r="F1026" s="272"/>
      <c r="G1026" s="272"/>
      <c r="H1026" s="272"/>
      <c r="I1026" s="272"/>
      <c r="J1026" s="272"/>
      <c r="K1026" s="272"/>
      <c r="L1026" s="272"/>
      <c r="M1026" s="272"/>
      <c r="N1026" s="272"/>
      <c r="O1026" s="272"/>
      <c r="P1026" s="272"/>
    </row>
    <row r="1027" spans="1:16" ht="10.5" customHeight="1">
      <c r="A1027" s="272"/>
      <c r="B1027" s="272"/>
      <c r="C1027" s="272"/>
      <c r="D1027" s="272"/>
      <c r="E1027" s="272"/>
      <c r="F1027" s="272"/>
      <c r="G1027" s="272"/>
      <c r="H1027" s="272"/>
      <c r="I1027" s="272"/>
      <c r="J1027" s="272"/>
      <c r="K1027" s="272"/>
      <c r="L1027" s="272"/>
      <c r="M1027" s="272"/>
      <c r="N1027" s="272"/>
      <c r="O1027" s="272"/>
      <c r="P1027" s="272"/>
    </row>
    <row r="1028" spans="1:16" ht="10.5" customHeight="1">
      <c r="A1028" s="272"/>
      <c r="B1028" s="272"/>
      <c r="C1028" s="272"/>
      <c r="D1028" s="272"/>
      <c r="E1028" s="272"/>
      <c r="F1028" s="272"/>
      <c r="G1028" s="272"/>
      <c r="H1028" s="272"/>
      <c r="I1028" s="272"/>
      <c r="J1028" s="272"/>
      <c r="K1028" s="272"/>
      <c r="L1028" s="272"/>
      <c r="M1028" s="272"/>
      <c r="N1028" s="272"/>
      <c r="O1028" s="272"/>
      <c r="P1028" s="272"/>
    </row>
    <row r="1029" spans="1:16" ht="10.5" customHeight="1">
      <c r="A1029" s="272"/>
      <c r="B1029" s="272"/>
      <c r="C1029" s="272"/>
      <c r="D1029" s="272"/>
      <c r="E1029" s="272"/>
      <c r="F1029" s="272"/>
      <c r="G1029" s="272"/>
      <c r="H1029" s="272"/>
      <c r="I1029" s="272"/>
      <c r="J1029" s="272"/>
      <c r="K1029" s="272"/>
      <c r="L1029" s="272"/>
      <c r="M1029" s="272"/>
      <c r="N1029" s="272"/>
      <c r="O1029" s="272"/>
      <c r="P1029" s="272"/>
    </row>
    <row r="1030" spans="1:16" ht="10.5" customHeight="1">
      <c r="A1030" s="272"/>
      <c r="B1030" s="272"/>
      <c r="C1030" s="272"/>
      <c r="D1030" s="272"/>
      <c r="E1030" s="272"/>
      <c r="F1030" s="272"/>
      <c r="G1030" s="272"/>
      <c r="H1030" s="272"/>
      <c r="I1030" s="272"/>
      <c r="J1030" s="272"/>
      <c r="K1030" s="272"/>
      <c r="L1030" s="272"/>
      <c r="M1030" s="272"/>
      <c r="N1030" s="272"/>
      <c r="O1030" s="272"/>
      <c r="P1030" s="272"/>
    </row>
    <row r="1031" spans="1:16" ht="10.5" customHeight="1">
      <c r="A1031" s="272"/>
      <c r="B1031" s="272"/>
      <c r="C1031" s="272"/>
      <c r="D1031" s="272"/>
      <c r="E1031" s="272"/>
      <c r="F1031" s="272"/>
      <c r="G1031" s="272"/>
      <c r="H1031" s="272"/>
      <c r="I1031" s="272"/>
      <c r="J1031" s="272"/>
      <c r="K1031" s="272"/>
      <c r="L1031" s="272"/>
      <c r="M1031" s="272"/>
      <c r="N1031" s="272"/>
      <c r="O1031" s="272"/>
      <c r="P1031" s="272"/>
    </row>
    <row r="1032" spans="1:16" ht="10.5" customHeight="1">
      <c r="A1032" s="272"/>
      <c r="B1032" s="272"/>
      <c r="C1032" s="272"/>
      <c r="D1032" s="272"/>
      <c r="E1032" s="272"/>
      <c r="F1032" s="272"/>
      <c r="G1032" s="272"/>
      <c r="H1032" s="272"/>
      <c r="I1032" s="272"/>
      <c r="J1032" s="272"/>
      <c r="K1032" s="272"/>
      <c r="L1032" s="272"/>
      <c r="M1032" s="272"/>
      <c r="N1032" s="272"/>
      <c r="O1032" s="272"/>
      <c r="P1032" s="272"/>
    </row>
    <row r="1033" spans="1:16" ht="10.5" customHeight="1">
      <c r="A1033" s="272"/>
      <c r="B1033" s="272"/>
      <c r="C1033" s="272"/>
      <c r="D1033" s="272"/>
      <c r="E1033" s="272"/>
      <c r="F1033" s="272"/>
      <c r="G1033" s="272"/>
      <c r="H1033" s="272"/>
      <c r="I1033" s="272"/>
      <c r="J1033" s="272"/>
      <c r="K1033" s="272"/>
      <c r="L1033" s="272"/>
      <c r="M1033" s="272"/>
      <c r="N1033" s="272"/>
      <c r="O1033" s="272"/>
      <c r="P1033" s="272"/>
    </row>
    <row r="1034" spans="1:16" ht="10.5" customHeight="1">
      <c r="A1034" s="272"/>
      <c r="B1034" s="272"/>
      <c r="C1034" s="272"/>
      <c r="D1034" s="272"/>
      <c r="E1034" s="272"/>
      <c r="F1034" s="272"/>
      <c r="G1034" s="272"/>
      <c r="H1034" s="272"/>
      <c r="I1034" s="272"/>
      <c r="J1034" s="272"/>
      <c r="K1034" s="272"/>
      <c r="L1034" s="272"/>
      <c r="M1034" s="272"/>
      <c r="N1034" s="272"/>
      <c r="O1034" s="272"/>
      <c r="P1034" s="272"/>
    </row>
    <row r="1035" spans="1:16" ht="10.5" customHeight="1">
      <c r="A1035" s="272"/>
      <c r="B1035" s="272"/>
      <c r="C1035" s="272"/>
      <c r="D1035" s="272"/>
      <c r="E1035" s="272"/>
      <c r="F1035" s="272"/>
      <c r="G1035" s="272"/>
      <c r="H1035" s="272"/>
      <c r="I1035" s="272"/>
      <c r="J1035" s="272"/>
      <c r="K1035" s="272"/>
      <c r="L1035" s="272"/>
      <c r="M1035" s="272"/>
      <c r="N1035" s="272"/>
      <c r="O1035" s="272"/>
      <c r="P1035" s="272"/>
    </row>
    <row r="1036" spans="1:16" ht="10.5" customHeight="1">
      <c r="A1036" s="272"/>
      <c r="B1036" s="272"/>
      <c r="C1036" s="272"/>
      <c r="D1036" s="272"/>
      <c r="E1036" s="272"/>
      <c r="F1036" s="272"/>
      <c r="G1036" s="272"/>
      <c r="H1036" s="272"/>
      <c r="I1036" s="272"/>
      <c r="J1036" s="272"/>
      <c r="K1036" s="272"/>
      <c r="L1036" s="272"/>
      <c r="M1036" s="272"/>
      <c r="N1036" s="272"/>
      <c r="O1036" s="272"/>
      <c r="P1036" s="272"/>
    </row>
    <row r="1037" spans="1:16" ht="10.5" customHeight="1">
      <c r="A1037" s="272"/>
      <c r="B1037" s="272"/>
      <c r="C1037" s="272"/>
      <c r="D1037" s="272"/>
      <c r="E1037" s="272"/>
      <c r="F1037" s="272"/>
      <c r="G1037" s="272"/>
      <c r="H1037" s="272"/>
      <c r="I1037" s="272"/>
      <c r="J1037" s="272"/>
      <c r="K1037" s="272"/>
      <c r="L1037" s="272"/>
      <c r="M1037" s="272"/>
      <c r="N1037" s="272"/>
      <c r="O1037" s="272"/>
      <c r="P1037" s="272"/>
    </row>
    <row r="1038" spans="1:16" ht="10.5" customHeight="1">
      <c r="A1038" s="272"/>
      <c r="B1038" s="272"/>
      <c r="C1038" s="272"/>
      <c r="D1038" s="272"/>
      <c r="E1038" s="272"/>
      <c r="F1038" s="272"/>
      <c r="G1038" s="272"/>
      <c r="H1038" s="272"/>
      <c r="I1038" s="272"/>
      <c r="J1038" s="272"/>
      <c r="K1038" s="272"/>
      <c r="L1038" s="272"/>
      <c r="M1038" s="272"/>
      <c r="N1038" s="272"/>
      <c r="O1038" s="272"/>
      <c r="P1038" s="272"/>
    </row>
    <row r="1039" spans="1:16" ht="10.5" customHeight="1">
      <c r="A1039" s="272"/>
      <c r="B1039" s="272"/>
      <c r="C1039" s="272"/>
      <c r="D1039" s="272"/>
      <c r="E1039" s="272"/>
      <c r="F1039" s="272"/>
      <c r="G1039" s="272"/>
      <c r="H1039" s="272"/>
      <c r="I1039" s="272"/>
      <c r="J1039" s="272"/>
      <c r="K1039" s="272"/>
      <c r="L1039" s="272"/>
      <c r="M1039" s="272"/>
      <c r="N1039" s="272"/>
      <c r="O1039" s="272"/>
      <c r="P1039" s="272"/>
    </row>
    <row r="1040" spans="1:16" ht="10.5" customHeight="1">
      <c r="A1040" s="272"/>
      <c r="B1040" s="272"/>
      <c r="C1040" s="272"/>
      <c r="D1040" s="272"/>
      <c r="E1040" s="272"/>
      <c r="F1040" s="272"/>
      <c r="G1040" s="272"/>
      <c r="H1040" s="272"/>
      <c r="I1040" s="272"/>
      <c r="J1040" s="272"/>
      <c r="K1040" s="272"/>
      <c r="L1040" s="272"/>
      <c r="M1040" s="272"/>
      <c r="N1040" s="272"/>
      <c r="O1040" s="272"/>
      <c r="P1040" s="272"/>
    </row>
    <row r="1041" spans="1:16" ht="10.5" customHeight="1">
      <c r="A1041" s="272"/>
      <c r="B1041" s="272"/>
      <c r="C1041" s="272"/>
      <c r="D1041" s="272"/>
      <c r="E1041" s="272"/>
      <c r="F1041" s="272"/>
      <c r="G1041" s="272"/>
      <c r="H1041" s="272"/>
      <c r="I1041" s="272"/>
      <c r="J1041" s="272"/>
      <c r="K1041" s="272"/>
      <c r="L1041" s="272"/>
      <c r="M1041" s="272"/>
      <c r="N1041" s="272"/>
      <c r="O1041" s="272"/>
      <c r="P1041" s="272"/>
    </row>
    <row r="1042" spans="1:16" ht="10.5" customHeight="1">
      <c r="A1042" s="272"/>
      <c r="B1042" s="272"/>
      <c r="C1042" s="272"/>
      <c r="D1042" s="272"/>
      <c r="E1042" s="272"/>
      <c r="F1042" s="272"/>
      <c r="G1042" s="272"/>
      <c r="H1042" s="272"/>
      <c r="I1042" s="272"/>
      <c r="J1042" s="272"/>
      <c r="K1042" s="272"/>
      <c r="L1042" s="272"/>
      <c r="M1042" s="272"/>
      <c r="N1042" s="272"/>
      <c r="O1042" s="272"/>
      <c r="P1042" s="272"/>
    </row>
    <row r="1043" spans="1:16" ht="10.5" customHeight="1">
      <c r="A1043" s="272"/>
      <c r="B1043" s="272"/>
      <c r="C1043" s="272"/>
      <c r="D1043" s="272"/>
      <c r="E1043" s="272"/>
      <c r="F1043" s="272"/>
      <c r="G1043" s="272"/>
      <c r="H1043" s="272"/>
      <c r="I1043" s="272"/>
      <c r="J1043" s="272"/>
      <c r="K1043" s="272"/>
      <c r="L1043" s="272"/>
      <c r="M1043" s="272"/>
      <c r="N1043" s="272"/>
      <c r="O1043" s="272"/>
      <c r="P1043" s="272"/>
    </row>
    <row r="1044" spans="1:16" ht="10.5" customHeight="1">
      <c r="A1044" s="272"/>
      <c r="B1044" s="272"/>
      <c r="C1044" s="272"/>
      <c r="D1044" s="272"/>
      <c r="E1044" s="272"/>
      <c r="F1044" s="272"/>
      <c r="G1044" s="272"/>
      <c r="H1044" s="272"/>
      <c r="I1044" s="272"/>
      <c r="J1044" s="272"/>
      <c r="K1044" s="272"/>
      <c r="L1044" s="272"/>
      <c r="M1044" s="272"/>
      <c r="N1044" s="272"/>
      <c r="O1044" s="272"/>
      <c r="P1044" s="272"/>
    </row>
    <row r="1045" spans="1:16" ht="10.5" customHeight="1">
      <c r="A1045" s="272"/>
      <c r="B1045" s="272"/>
      <c r="C1045" s="272"/>
      <c r="D1045" s="272"/>
      <c r="E1045" s="272"/>
      <c r="F1045" s="272"/>
      <c r="G1045" s="272"/>
      <c r="H1045" s="272"/>
      <c r="I1045" s="272"/>
      <c r="J1045" s="272"/>
      <c r="K1045" s="272"/>
      <c r="L1045" s="272"/>
      <c r="M1045" s="272"/>
      <c r="N1045" s="272"/>
      <c r="O1045" s="272"/>
      <c r="P1045" s="272"/>
    </row>
    <row r="1046" spans="1:16" ht="10.5" customHeight="1">
      <c r="A1046" s="272"/>
      <c r="B1046" s="272"/>
      <c r="C1046" s="272"/>
      <c r="D1046" s="272"/>
      <c r="E1046" s="272"/>
      <c r="F1046" s="272"/>
      <c r="G1046" s="272"/>
      <c r="H1046" s="272"/>
      <c r="I1046" s="272"/>
      <c r="J1046" s="272"/>
      <c r="K1046" s="272"/>
      <c r="L1046" s="272"/>
      <c r="M1046" s="272"/>
      <c r="N1046" s="272"/>
      <c r="O1046" s="272"/>
      <c r="P1046" s="272"/>
    </row>
    <row r="1047" spans="1:16" ht="10.5" customHeight="1">
      <c r="A1047" s="272"/>
      <c r="B1047" s="272"/>
      <c r="C1047" s="272"/>
      <c r="D1047" s="272"/>
      <c r="E1047" s="272"/>
      <c r="F1047" s="272"/>
      <c r="G1047" s="272"/>
      <c r="H1047" s="272"/>
      <c r="I1047" s="272"/>
      <c r="J1047" s="272"/>
      <c r="K1047" s="272"/>
      <c r="L1047" s="272"/>
      <c r="M1047" s="272"/>
      <c r="N1047" s="272"/>
      <c r="O1047" s="272"/>
      <c r="P1047" s="272"/>
    </row>
    <row r="1048" spans="1:16" ht="10.5" customHeight="1">
      <c r="A1048" s="272"/>
      <c r="B1048" s="272"/>
      <c r="C1048" s="272"/>
      <c r="D1048" s="272"/>
      <c r="E1048" s="272"/>
      <c r="F1048" s="272"/>
      <c r="G1048" s="272"/>
      <c r="H1048" s="272"/>
      <c r="I1048" s="272"/>
      <c r="J1048" s="272"/>
      <c r="K1048" s="272"/>
      <c r="L1048" s="272"/>
      <c r="M1048" s="272"/>
      <c r="N1048" s="272"/>
      <c r="O1048" s="272"/>
      <c r="P1048" s="272"/>
    </row>
    <row r="1049" spans="1:16" ht="10.5" customHeight="1">
      <c r="A1049" s="272"/>
      <c r="B1049" s="272"/>
      <c r="C1049" s="272"/>
      <c r="D1049" s="272"/>
      <c r="E1049" s="272"/>
      <c r="F1049" s="272"/>
      <c r="G1049" s="272"/>
      <c r="H1049" s="272"/>
      <c r="I1049" s="272"/>
      <c r="J1049" s="272"/>
      <c r="K1049" s="272"/>
      <c r="L1049" s="272"/>
      <c r="M1049" s="272"/>
      <c r="N1049" s="272"/>
      <c r="O1049" s="272"/>
      <c r="P1049" s="272"/>
    </row>
    <row r="1050" spans="1:16" ht="10.5" customHeight="1">
      <c r="A1050" s="272"/>
      <c r="B1050" s="272"/>
      <c r="C1050" s="272"/>
      <c r="D1050" s="272"/>
      <c r="E1050" s="272"/>
      <c r="F1050" s="272"/>
      <c r="G1050" s="272"/>
      <c r="H1050" s="272"/>
      <c r="I1050" s="272"/>
      <c r="J1050" s="272"/>
      <c r="K1050" s="272"/>
      <c r="L1050" s="272"/>
      <c r="M1050" s="272"/>
      <c r="N1050" s="272"/>
      <c r="O1050" s="272"/>
      <c r="P1050" s="272"/>
    </row>
    <row r="1051" spans="1:16" ht="10.5" customHeight="1">
      <c r="A1051" s="272"/>
      <c r="B1051" s="272"/>
      <c r="C1051" s="272"/>
      <c r="D1051" s="272"/>
      <c r="E1051" s="272"/>
      <c r="F1051" s="272"/>
      <c r="G1051" s="272"/>
      <c r="H1051" s="272"/>
      <c r="I1051" s="272"/>
      <c r="J1051" s="272"/>
      <c r="K1051" s="272"/>
      <c r="L1051" s="272"/>
      <c r="M1051" s="272"/>
      <c r="N1051" s="272"/>
      <c r="O1051" s="272"/>
      <c r="P1051" s="272"/>
    </row>
    <row r="1052" spans="1:16" ht="10.5" customHeight="1">
      <c r="A1052" s="272"/>
      <c r="B1052" s="272"/>
      <c r="C1052" s="272"/>
      <c r="D1052" s="272"/>
      <c r="E1052" s="272"/>
      <c r="F1052" s="272"/>
      <c r="G1052" s="272"/>
      <c r="H1052" s="272"/>
      <c r="I1052" s="272"/>
      <c r="J1052" s="272"/>
      <c r="K1052" s="272"/>
      <c r="L1052" s="272"/>
      <c r="M1052" s="272"/>
      <c r="N1052" s="272"/>
      <c r="O1052" s="272"/>
      <c r="P1052" s="272"/>
    </row>
    <row r="1053" spans="1:16" ht="10.5" customHeight="1">
      <c r="A1053" s="272"/>
      <c r="B1053" s="272"/>
      <c r="C1053" s="272"/>
      <c r="D1053" s="272"/>
      <c r="E1053" s="272"/>
      <c r="F1053" s="272"/>
      <c r="G1053" s="272"/>
      <c r="H1053" s="272"/>
      <c r="I1053" s="272"/>
      <c r="J1053" s="272"/>
      <c r="K1053" s="272"/>
      <c r="L1053" s="272"/>
      <c r="M1053" s="272"/>
      <c r="N1053" s="272"/>
      <c r="O1053" s="272"/>
      <c r="P1053" s="272"/>
    </row>
    <row r="1054" spans="1:16" ht="10.5" customHeight="1">
      <c r="A1054" s="272"/>
      <c r="B1054" s="272"/>
      <c r="C1054" s="272"/>
      <c r="D1054" s="272"/>
      <c r="E1054" s="272"/>
      <c r="F1054" s="272"/>
      <c r="G1054" s="272"/>
      <c r="H1054" s="272"/>
      <c r="I1054" s="272"/>
      <c r="J1054" s="272"/>
      <c r="K1054" s="272"/>
      <c r="L1054" s="272"/>
      <c r="M1054" s="272"/>
      <c r="N1054" s="272"/>
      <c r="O1054" s="272"/>
      <c r="P1054" s="272"/>
    </row>
    <row r="1055" spans="1:16" ht="10.5" customHeight="1">
      <c r="A1055" s="272"/>
      <c r="B1055" s="272"/>
      <c r="C1055" s="272"/>
      <c r="D1055" s="272"/>
      <c r="E1055" s="272"/>
      <c r="F1055" s="272"/>
      <c r="G1055" s="272"/>
      <c r="H1055" s="272"/>
      <c r="I1055" s="272"/>
      <c r="J1055" s="272"/>
      <c r="K1055" s="272"/>
      <c r="L1055" s="272"/>
      <c r="M1055" s="272"/>
      <c r="N1055" s="272"/>
      <c r="O1055" s="272"/>
      <c r="P1055" s="272"/>
    </row>
    <row r="1056" spans="1:16" ht="10.5" customHeight="1">
      <c r="A1056" s="272"/>
      <c r="B1056" s="272"/>
      <c r="C1056" s="272"/>
      <c r="D1056" s="272"/>
      <c r="E1056" s="272"/>
      <c r="F1056" s="272"/>
      <c r="G1056" s="272"/>
      <c r="H1056" s="272"/>
      <c r="I1056" s="272"/>
      <c r="J1056" s="272"/>
      <c r="K1056" s="272"/>
      <c r="L1056" s="272"/>
      <c r="M1056" s="272"/>
      <c r="N1056" s="272"/>
      <c r="O1056" s="272"/>
      <c r="P1056" s="272"/>
    </row>
    <row r="1057" spans="1:16" ht="10.5" customHeight="1">
      <c r="A1057" s="272"/>
      <c r="B1057" s="272"/>
      <c r="C1057" s="272"/>
      <c r="D1057" s="272"/>
      <c r="E1057" s="272"/>
      <c r="F1057" s="272"/>
      <c r="G1057" s="272"/>
      <c r="H1057" s="272"/>
      <c r="I1057" s="272"/>
      <c r="J1057" s="272"/>
      <c r="K1057" s="272"/>
      <c r="L1057" s="272"/>
      <c r="M1057" s="272"/>
      <c r="N1057" s="272"/>
      <c r="O1057" s="272"/>
      <c r="P1057" s="272"/>
    </row>
    <row r="1058" spans="1:16" ht="10.5" customHeight="1">
      <c r="A1058" s="272"/>
      <c r="B1058" s="272"/>
      <c r="C1058" s="272"/>
      <c r="D1058" s="272"/>
      <c r="E1058" s="272"/>
      <c r="F1058" s="272"/>
      <c r="G1058" s="272"/>
      <c r="H1058" s="272"/>
      <c r="I1058" s="272"/>
      <c r="J1058" s="272"/>
      <c r="K1058" s="272"/>
      <c r="L1058" s="272"/>
      <c r="M1058" s="272"/>
      <c r="N1058" s="272"/>
      <c r="O1058" s="272"/>
      <c r="P1058" s="272"/>
    </row>
    <row r="1059" spans="1:16" ht="10.5" customHeight="1">
      <c r="A1059" s="272"/>
      <c r="B1059" s="272"/>
      <c r="C1059" s="272"/>
      <c r="D1059" s="272"/>
      <c r="E1059" s="272"/>
      <c r="F1059" s="272"/>
      <c r="G1059" s="272"/>
      <c r="H1059" s="272"/>
      <c r="I1059" s="272"/>
      <c r="J1059" s="272"/>
      <c r="K1059" s="272"/>
      <c r="L1059" s="272"/>
      <c r="M1059" s="272"/>
      <c r="N1059" s="272"/>
      <c r="O1059" s="272"/>
      <c r="P1059" s="272"/>
    </row>
    <row r="1060" spans="1:16" ht="10.5" customHeight="1">
      <c r="A1060" s="272"/>
      <c r="B1060" s="272"/>
      <c r="C1060" s="272"/>
      <c r="D1060" s="272"/>
      <c r="E1060" s="272"/>
      <c r="F1060" s="272"/>
      <c r="G1060" s="272"/>
      <c r="H1060" s="272"/>
      <c r="I1060" s="272"/>
      <c r="J1060" s="272"/>
      <c r="K1060" s="272"/>
      <c r="L1060" s="272"/>
      <c r="M1060" s="272"/>
      <c r="N1060" s="272"/>
      <c r="O1060" s="272"/>
      <c r="P1060" s="272"/>
    </row>
    <row r="1061" spans="1:16" ht="10.5" customHeight="1">
      <c r="A1061" s="272"/>
      <c r="B1061" s="272"/>
      <c r="C1061" s="272"/>
      <c r="D1061" s="272"/>
      <c r="E1061" s="272"/>
      <c r="F1061" s="272"/>
      <c r="G1061" s="272"/>
      <c r="H1061" s="272"/>
      <c r="I1061" s="272"/>
      <c r="J1061" s="272"/>
      <c r="K1061" s="272"/>
      <c r="L1061" s="272"/>
      <c r="M1061" s="272"/>
      <c r="N1061" s="272"/>
      <c r="O1061" s="272"/>
      <c r="P1061" s="272"/>
    </row>
    <row r="1062" spans="1:16" ht="10.5" customHeight="1">
      <c r="A1062" s="272"/>
      <c r="B1062" s="272"/>
      <c r="C1062" s="272"/>
      <c r="D1062" s="272"/>
      <c r="E1062" s="272"/>
      <c r="F1062" s="272"/>
      <c r="G1062" s="272"/>
      <c r="H1062" s="272"/>
      <c r="I1062" s="272"/>
      <c r="J1062" s="272"/>
      <c r="K1062" s="272"/>
      <c r="L1062" s="272"/>
      <c r="M1062" s="272"/>
      <c r="N1062" s="272"/>
      <c r="O1062" s="272"/>
      <c r="P1062" s="272"/>
    </row>
    <row r="1063" spans="1:16" ht="10.5" customHeight="1">
      <c r="A1063" s="272"/>
      <c r="B1063" s="272"/>
      <c r="C1063" s="272"/>
      <c r="D1063" s="272"/>
      <c r="E1063" s="272"/>
      <c r="F1063" s="272"/>
      <c r="G1063" s="272"/>
      <c r="H1063" s="272"/>
      <c r="I1063" s="272"/>
      <c r="J1063" s="272"/>
      <c r="K1063" s="272"/>
      <c r="L1063" s="272"/>
      <c r="M1063" s="272"/>
      <c r="N1063" s="272"/>
      <c r="O1063" s="272"/>
      <c r="P1063" s="272"/>
    </row>
    <row r="1064" spans="1:16" ht="10.5" customHeight="1">
      <c r="A1064" s="272"/>
      <c r="B1064" s="272"/>
      <c r="C1064" s="272"/>
      <c r="D1064" s="272"/>
      <c r="E1064" s="272"/>
      <c r="F1064" s="272"/>
      <c r="G1064" s="272"/>
      <c r="H1064" s="272"/>
      <c r="I1064" s="272"/>
      <c r="J1064" s="272"/>
      <c r="K1064" s="272"/>
      <c r="L1064" s="272"/>
      <c r="M1064" s="272"/>
      <c r="N1064" s="272"/>
      <c r="O1064" s="272"/>
      <c r="P1064" s="272"/>
    </row>
    <row r="1065" spans="1:16" ht="10.5" customHeight="1">
      <c r="A1065" s="272"/>
      <c r="B1065" s="272"/>
      <c r="C1065" s="272"/>
      <c r="D1065" s="272"/>
      <c r="E1065" s="272"/>
      <c r="F1065" s="272"/>
      <c r="G1065" s="272"/>
      <c r="H1065" s="272"/>
      <c r="I1065" s="272"/>
      <c r="J1065" s="272"/>
      <c r="K1065" s="272"/>
      <c r="L1065" s="272"/>
      <c r="M1065" s="272"/>
      <c r="N1065" s="272"/>
      <c r="O1065" s="272"/>
      <c r="P1065" s="272"/>
    </row>
    <row r="1066" spans="1:16" ht="10.5" customHeight="1">
      <c r="A1066" s="272"/>
      <c r="B1066" s="272"/>
      <c r="C1066" s="272"/>
      <c r="D1066" s="272"/>
      <c r="E1066" s="272"/>
      <c r="F1066" s="272"/>
      <c r="G1066" s="272"/>
      <c r="H1066" s="272"/>
      <c r="I1066" s="272"/>
      <c r="J1066" s="272"/>
      <c r="K1066" s="272"/>
      <c r="L1066" s="272"/>
      <c r="M1066" s="272"/>
      <c r="N1066" s="272"/>
      <c r="O1066" s="272"/>
      <c r="P1066" s="272"/>
    </row>
    <row r="1067" spans="1:16" ht="10.5" customHeight="1">
      <c r="A1067" s="272"/>
      <c r="B1067" s="272"/>
      <c r="C1067" s="272"/>
      <c r="D1067" s="272"/>
      <c r="E1067" s="272"/>
      <c r="F1067" s="272"/>
      <c r="G1067" s="272"/>
      <c r="H1067" s="272"/>
      <c r="I1067" s="272"/>
      <c r="J1067" s="272"/>
      <c r="K1067" s="272"/>
      <c r="L1067" s="272"/>
      <c r="M1067" s="272"/>
      <c r="N1067" s="272"/>
      <c r="O1067" s="272"/>
      <c r="P1067" s="272"/>
    </row>
    <row r="1068" spans="1:16" ht="10.5" customHeight="1">
      <c r="A1068" s="272"/>
      <c r="B1068" s="272"/>
      <c r="C1068" s="272"/>
      <c r="D1068" s="272"/>
      <c r="E1068" s="272"/>
      <c r="F1068" s="272"/>
      <c r="G1068" s="272"/>
      <c r="H1068" s="272"/>
      <c r="I1068" s="272"/>
      <c r="J1068" s="272"/>
      <c r="K1068" s="272"/>
      <c r="L1068" s="272"/>
      <c r="M1068" s="272"/>
      <c r="N1068" s="272"/>
      <c r="O1068" s="272"/>
      <c r="P1068" s="272"/>
    </row>
    <row r="1069" spans="1:16" ht="10.5" customHeight="1">
      <c r="A1069" s="272"/>
      <c r="B1069" s="272"/>
      <c r="C1069" s="272"/>
      <c r="D1069" s="272"/>
      <c r="E1069" s="272"/>
      <c r="F1069" s="272"/>
      <c r="G1069" s="272"/>
      <c r="H1069" s="272"/>
      <c r="I1069" s="272"/>
      <c r="J1069" s="272"/>
      <c r="K1069" s="272"/>
      <c r="L1069" s="272"/>
      <c r="M1069" s="272"/>
      <c r="N1069" s="272"/>
      <c r="O1069" s="272"/>
      <c r="P1069" s="272"/>
    </row>
    <row r="1070" spans="1:16" ht="10.5" customHeight="1">
      <c r="A1070" s="272"/>
      <c r="B1070" s="272"/>
      <c r="C1070" s="272"/>
      <c r="D1070" s="272"/>
      <c r="E1070" s="272"/>
      <c r="F1070" s="272"/>
      <c r="G1070" s="272"/>
      <c r="H1070" s="272"/>
      <c r="I1070" s="272"/>
      <c r="J1070" s="272"/>
      <c r="K1070" s="272"/>
      <c r="L1070" s="272"/>
      <c r="M1070" s="272"/>
      <c r="N1070" s="272"/>
      <c r="O1070" s="272"/>
      <c r="P1070" s="272"/>
    </row>
    <row r="1071" spans="1:16" ht="10.5" customHeight="1">
      <c r="A1071" s="272"/>
      <c r="B1071" s="272"/>
      <c r="C1071" s="272"/>
      <c r="D1071" s="272"/>
      <c r="E1071" s="272"/>
      <c r="F1071" s="272"/>
      <c r="G1071" s="272"/>
      <c r="H1071" s="272"/>
      <c r="I1071" s="272"/>
      <c r="J1071" s="272"/>
      <c r="K1071" s="272"/>
      <c r="L1071" s="272"/>
      <c r="M1071" s="272"/>
      <c r="N1071" s="272"/>
      <c r="O1071" s="272"/>
      <c r="P1071" s="272"/>
    </row>
    <row r="1072" spans="1:16" ht="10.5" customHeight="1">
      <c r="A1072" s="272"/>
      <c r="B1072" s="272"/>
      <c r="C1072" s="272"/>
      <c r="D1072" s="272"/>
      <c r="E1072" s="272"/>
      <c r="F1072" s="272"/>
      <c r="G1072" s="272"/>
      <c r="H1072" s="272"/>
      <c r="I1072" s="272"/>
      <c r="J1072" s="272"/>
      <c r="K1072" s="272"/>
      <c r="L1072" s="272"/>
      <c r="M1072" s="272"/>
      <c r="N1072" s="272"/>
      <c r="O1072" s="272"/>
      <c r="P1072" s="272"/>
    </row>
    <row r="1073" spans="1:16" ht="10.5" customHeight="1">
      <c r="A1073" s="272"/>
      <c r="B1073" s="272"/>
      <c r="C1073" s="272"/>
      <c r="D1073" s="272"/>
      <c r="E1073" s="272"/>
      <c r="F1073" s="272"/>
      <c r="G1073" s="272"/>
      <c r="H1073" s="272"/>
      <c r="I1073" s="272"/>
      <c r="J1073" s="272"/>
      <c r="K1073" s="272"/>
      <c r="L1073" s="272"/>
      <c r="M1073" s="272"/>
      <c r="N1073" s="272"/>
      <c r="O1073" s="272"/>
      <c r="P1073" s="272"/>
    </row>
    <row r="1074" spans="1:16" ht="10.5" customHeight="1">
      <c r="A1074" s="272"/>
      <c r="B1074" s="272"/>
      <c r="C1074" s="272"/>
      <c r="D1074" s="272"/>
      <c r="E1074" s="272"/>
      <c r="F1074" s="272"/>
      <c r="G1074" s="272"/>
      <c r="H1074" s="272"/>
      <c r="I1074" s="272"/>
      <c r="J1074" s="272"/>
      <c r="K1074" s="272"/>
      <c r="L1074" s="272"/>
      <c r="M1074" s="272"/>
      <c r="N1074" s="272"/>
      <c r="O1074" s="272"/>
      <c r="P1074" s="272"/>
    </row>
    <row r="1075" spans="1:16" ht="10.5" customHeight="1">
      <c r="A1075" s="272"/>
      <c r="B1075" s="272"/>
      <c r="C1075" s="272"/>
      <c r="D1075" s="272"/>
      <c r="E1075" s="272"/>
      <c r="F1075" s="272"/>
      <c r="G1075" s="272"/>
      <c r="H1075" s="272"/>
      <c r="I1075" s="272"/>
      <c r="J1075" s="272"/>
      <c r="K1075" s="272"/>
      <c r="L1075" s="272"/>
      <c r="M1075" s="272"/>
      <c r="N1075" s="272"/>
      <c r="O1075" s="272"/>
      <c r="P1075" s="272"/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GM216"/>
  <sheetViews>
    <sheetView showGridLines="0" zoomScale="80" workbookViewId="0"/>
  </sheetViews>
  <sheetFormatPr defaultRowHeight="10.5" customHeight="1"/>
  <cols>
    <col min="1" max="2" width="15.85546875" style="350" customWidth="1"/>
    <col min="3" max="3" width="5.7109375" style="350" customWidth="1"/>
    <col min="4" max="4" width="4.5703125" style="350" customWidth="1"/>
    <col min="5" max="5" width="3.7109375" style="350" customWidth="1"/>
    <col min="6" max="6" width="8.85546875" style="350" customWidth="1"/>
    <col min="7" max="7" width="17.5703125" style="350" customWidth="1"/>
    <col min="8" max="9" width="17.7109375" style="350" customWidth="1"/>
    <col min="10" max="10" width="8.7109375" style="350" customWidth="1"/>
    <col min="11" max="25" width="5.7109375" style="350" customWidth="1"/>
    <col min="26" max="26" width="13.7109375" style="350" customWidth="1"/>
    <col min="27" max="99" width="5.7109375" style="350" customWidth="1"/>
    <col min="100" max="100" width="7.7109375" style="350" customWidth="1"/>
    <col min="101" max="107" width="9.7109375" style="350" customWidth="1"/>
    <col min="108" max="187" width="5.7109375" style="350" customWidth="1"/>
    <col min="188" max="195" width="5.7109375" style="350" hidden="1" customWidth="1"/>
  </cols>
  <sheetData>
    <row r="1" spans="1:195" ht="11.25" customHeight="1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  <c r="AV1" s="128"/>
      <c r="AW1" s="128"/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8"/>
      <c r="BP1" s="128"/>
      <c r="BQ1" s="128"/>
      <c r="BR1" s="128"/>
      <c r="BS1" s="128"/>
      <c r="BT1" s="128"/>
      <c r="BU1" s="128"/>
      <c r="BV1" s="128"/>
      <c r="BW1" s="128"/>
      <c r="BX1" s="128"/>
      <c r="BY1" s="128"/>
      <c r="BZ1" s="128"/>
      <c r="CA1" s="128"/>
      <c r="CB1" s="128"/>
      <c r="CC1" s="128"/>
      <c r="CD1" s="128"/>
      <c r="CE1" s="128"/>
      <c r="CF1" s="128"/>
      <c r="CG1" s="128"/>
      <c r="CH1" s="128"/>
      <c r="CI1" s="128"/>
      <c r="CJ1" s="128"/>
      <c r="CK1" s="128"/>
      <c r="CL1" s="128"/>
      <c r="CM1" s="128"/>
      <c r="CN1" s="128"/>
      <c r="CO1" s="128"/>
      <c r="CP1" s="128"/>
      <c r="CQ1" s="128"/>
      <c r="CR1" s="128"/>
      <c r="CS1" s="128"/>
      <c r="CT1" s="128"/>
      <c r="CU1" s="128"/>
      <c r="CV1" s="128"/>
      <c r="CW1" s="128"/>
      <c r="CX1" s="128"/>
      <c r="CY1" s="128"/>
      <c r="CZ1" s="128"/>
      <c r="DA1" s="128"/>
      <c r="DB1" s="128"/>
      <c r="DC1" s="128"/>
      <c r="DD1" s="128"/>
      <c r="DE1" s="128"/>
      <c r="DF1" s="128"/>
      <c r="DG1" s="128"/>
      <c r="DH1" s="128"/>
      <c r="DI1" s="128"/>
      <c r="DJ1" s="128"/>
      <c r="DK1" s="128"/>
      <c r="DL1" s="128"/>
      <c r="DM1" s="128"/>
      <c r="DN1" s="128"/>
      <c r="DO1" s="128"/>
      <c r="DP1" s="128"/>
      <c r="DQ1" s="128"/>
      <c r="DR1" s="128"/>
      <c r="DS1" s="128"/>
      <c r="DT1" s="128"/>
      <c r="DU1" s="128"/>
      <c r="DV1" s="128"/>
      <c r="DW1" s="128"/>
      <c r="DX1" s="128"/>
      <c r="DY1" s="128"/>
      <c r="DZ1" s="128"/>
      <c r="EA1" s="128"/>
      <c r="EB1" s="128"/>
      <c r="EC1" s="128"/>
      <c r="ED1" s="128"/>
      <c r="EE1" s="128"/>
      <c r="EF1" s="128"/>
      <c r="EG1" s="128"/>
      <c r="EH1" s="128"/>
      <c r="EI1" s="128"/>
      <c r="EJ1" s="128"/>
      <c r="EK1" s="128"/>
      <c r="EL1" s="128"/>
      <c r="EM1" s="128"/>
      <c r="EN1" s="128"/>
      <c r="EO1" s="128"/>
      <c r="EP1" s="128"/>
      <c r="EQ1" s="128"/>
      <c r="ER1" s="128"/>
      <c r="ES1" s="128"/>
      <c r="ET1" s="128"/>
      <c r="EU1" s="128"/>
      <c r="EV1" s="128"/>
      <c r="EW1" s="128"/>
      <c r="EX1" s="128"/>
      <c r="EY1" s="128"/>
      <c r="EZ1" s="128"/>
      <c r="FA1" s="128"/>
      <c r="FB1" s="128"/>
      <c r="FC1" s="128"/>
      <c r="FD1" s="128"/>
      <c r="FE1" s="128"/>
      <c r="FF1" s="128"/>
      <c r="FG1" s="128"/>
      <c r="FH1" s="128"/>
      <c r="FI1" s="128"/>
      <c r="FJ1" s="128"/>
      <c r="FK1" s="128"/>
      <c r="FL1" s="128"/>
      <c r="FM1" s="128"/>
      <c r="FN1" s="128"/>
      <c r="FO1" s="128"/>
      <c r="FP1" s="128"/>
      <c r="FQ1" s="128"/>
      <c r="FR1" s="128"/>
      <c r="FS1" s="128"/>
      <c r="FT1" s="128"/>
      <c r="FU1" s="128"/>
      <c r="FV1" s="128"/>
      <c r="FW1" s="128"/>
      <c r="FX1" s="128"/>
      <c r="FY1" s="128"/>
      <c r="FZ1" s="128"/>
      <c r="GA1" s="128"/>
      <c r="GB1" s="128"/>
      <c r="GC1" s="128"/>
      <c r="GD1" s="128"/>
      <c r="GE1" s="128"/>
      <c r="GF1" s="128"/>
      <c r="GG1" s="128"/>
      <c r="GH1" s="128"/>
      <c r="GI1" s="128"/>
      <c r="GJ1" s="128"/>
      <c r="GK1" s="128"/>
      <c r="GL1" s="128"/>
      <c r="GM1" s="128"/>
    </row>
    <row r="2" spans="1:195" ht="11.2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</row>
    <row r="3" spans="1:195" ht="11.25" customHeight="1">
      <c r="A3" s="496" t="s">
        <v>592</v>
      </c>
      <c r="B3" s="496"/>
      <c r="C3" s="128"/>
      <c r="D3" s="128"/>
      <c r="E3" s="128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</row>
    <row r="4" spans="1:195" ht="36" customHeight="1">
      <c r="A4" s="130"/>
      <c r="B4" s="128"/>
      <c r="C4" s="128"/>
      <c r="D4" s="131" t="s">
        <v>70</v>
      </c>
      <c r="E4" s="132" t="s">
        <v>71</v>
      </c>
      <c r="F4" s="133"/>
      <c r="G4" s="134" t="str">
        <f>IF(LEN(INN)=0,"Не определено",INN)</f>
        <v>8614000871</v>
      </c>
      <c r="H4" s="134" t="str">
        <f>IF(LEN(KPP)=0,"Не определено",KPP)</f>
        <v>861401001</v>
      </c>
      <c r="I4" s="134" t="str">
        <f>IF(LEN(ORG)=0,"Не определено",ORG)</f>
        <v>ООО "ПриобьСтройГарант"</v>
      </c>
      <c r="J4" s="134" t="str">
        <f>IF(LEN(OPF)=0,"Не определено",OPF)</f>
        <v>1 23 00 | Общества с ограниченной ответственностью</v>
      </c>
      <c r="K4" s="135"/>
      <c r="L4" s="135"/>
      <c r="M4" s="133"/>
      <c r="N4" s="136"/>
      <c r="O4" s="137"/>
      <c r="P4" s="138" t="str">
        <f>IF(LEN(BZ4)=0,"ACTI","DELD")</f>
        <v>ACTI</v>
      </c>
      <c r="Q4" s="137"/>
      <c r="R4" s="139"/>
      <c r="S4" s="139"/>
      <c r="T4" s="135"/>
      <c r="U4" s="134" t="str">
        <f>IF(LEN(T4)=0,"",VLOOKUP(T4,OKTMO_VS_TYPE_LIST,2,FALSE))</f>
        <v/>
      </c>
      <c r="V4" s="137"/>
      <c r="W4" s="137"/>
      <c r="X4" s="137"/>
      <c r="Y4" s="137"/>
      <c r="Z4" s="137"/>
      <c r="AA4" s="137"/>
      <c r="AB4" s="137"/>
      <c r="AC4" s="134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40" t="str">
        <f>IF(LEN(Титульный!$H$33)=0,"Не определено",Титульный!$H$33)</f>
        <v>Зыблева Александра Владимировна</v>
      </c>
      <c r="CD4" s="140" t="str">
        <f>IF(LEN(Титульный!$H$34)=0,"Не определено",Титульный!$H$34)</f>
        <v>Экономист</v>
      </c>
      <c r="CE4" s="140" t="str">
        <f>IF(LEN(Титульный!$H$35)=0,"Не определено",Титульный!$H$35)</f>
        <v>8 (34678) 24-4-29</v>
      </c>
      <c r="CF4" s="140" t="str">
        <f>IF(LEN(Титульный!$H$36)=0,"Не определено",Титульный!$H$36)</f>
        <v>priobstroygarant@yandex.ru</v>
      </c>
      <c r="CG4" s="141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</row>
    <row r="5" spans="1:195" ht="11.25" customHeight="1">
      <c r="A5" s="128"/>
      <c r="B5" s="128"/>
      <c r="C5" s="128"/>
      <c r="D5" s="128"/>
      <c r="E5" s="128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2"/>
      <c r="BT5" s="142"/>
      <c r="BU5" s="142"/>
      <c r="BV5" s="142"/>
      <c r="BW5" s="142"/>
      <c r="BX5" s="142"/>
      <c r="BY5" s="142"/>
      <c r="BZ5" s="142"/>
      <c r="CA5" s="142"/>
      <c r="CB5" s="142"/>
      <c r="CC5" s="142"/>
      <c r="CD5" s="142"/>
      <c r="CE5" s="142"/>
      <c r="CF5" s="142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</row>
    <row r="6" spans="1:195" ht="11.25" customHeight="1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</row>
    <row r="7" spans="1:195" ht="11.25" customHeight="1">
      <c r="A7" s="496" t="s">
        <v>593</v>
      </c>
      <c r="B7" s="496"/>
      <c r="C7" s="128"/>
      <c r="D7" s="128"/>
      <c r="E7" s="128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8"/>
      <c r="Q7" s="129"/>
      <c r="R7" s="128"/>
      <c r="S7" s="128"/>
      <c r="T7" s="129"/>
      <c r="U7" s="128"/>
      <c r="V7" s="128"/>
      <c r="W7" s="128"/>
      <c r="X7" s="128"/>
      <c r="Y7" s="128"/>
      <c r="Z7" s="128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  <c r="AU7" s="129"/>
      <c r="AV7" s="129"/>
      <c r="AW7" s="129"/>
      <c r="AX7" s="129"/>
      <c r="AY7" s="129"/>
      <c r="AZ7" s="129"/>
      <c r="BA7" s="129"/>
      <c r="BB7" s="129"/>
      <c r="BC7" s="129"/>
      <c r="BD7" s="129"/>
      <c r="BE7" s="129"/>
      <c r="BF7" s="129"/>
      <c r="BG7" s="129"/>
      <c r="BH7" s="129"/>
      <c r="BI7" s="129"/>
      <c r="BJ7" s="129"/>
      <c r="BK7" s="129"/>
      <c r="BL7" s="129"/>
      <c r="BM7" s="129"/>
      <c r="BN7" s="129"/>
      <c r="BO7" s="129"/>
      <c r="BP7" s="129"/>
      <c r="BQ7" s="129"/>
      <c r="BR7" s="129"/>
      <c r="BS7" s="129"/>
      <c r="BT7" s="129"/>
      <c r="BU7" s="129"/>
      <c r="BV7" s="129"/>
      <c r="BW7" s="129"/>
      <c r="BX7" s="129"/>
      <c r="BY7" s="129"/>
      <c r="BZ7" s="129"/>
      <c r="CA7" s="129"/>
      <c r="CB7" s="129"/>
      <c r="CC7" s="129"/>
      <c r="CD7" s="129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</row>
    <row r="8" spans="1:195" ht="12" customHeight="1">
      <c r="A8" s="130"/>
      <c r="B8" s="128"/>
      <c r="C8" s="128"/>
      <c r="D8" s="131" t="s">
        <v>70</v>
      </c>
      <c r="E8" s="143" t="s">
        <v>101</v>
      </c>
      <c r="F8" s="433"/>
      <c r="G8" s="436"/>
      <c r="H8" s="436"/>
      <c r="I8" s="436"/>
      <c r="J8" s="436"/>
      <c r="K8" s="436"/>
      <c r="L8" s="436"/>
      <c r="M8" s="441"/>
      <c r="N8" s="441"/>
      <c r="O8" s="438"/>
      <c r="P8" s="144"/>
      <c r="Q8" s="438">
        <v>0</v>
      </c>
      <c r="R8" s="145" t="str">
        <f>F8&amp;".0"</f>
        <v>.0</v>
      </c>
      <c r="S8" s="146"/>
      <c r="T8" s="438"/>
      <c r="U8" s="146"/>
      <c r="V8" s="147"/>
      <c r="W8" s="147"/>
      <c r="X8" s="147"/>
      <c r="Y8" s="147"/>
      <c r="Z8" s="146"/>
      <c r="AA8" s="148"/>
      <c r="AB8" s="149">
        <v>0</v>
      </c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/>
      <c r="BI8" s="150"/>
      <c r="BJ8" s="150"/>
      <c r="BK8" s="150"/>
      <c r="BL8" s="150"/>
      <c r="BM8" s="150"/>
      <c r="BN8" s="150"/>
      <c r="BO8" s="150"/>
      <c r="BP8" s="150"/>
      <c r="BQ8" s="150"/>
      <c r="BR8" s="150"/>
      <c r="BS8" s="150"/>
      <c r="BT8" s="150"/>
      <c r="BU8" s="150"/>
      <c r="BV8" s="150"/>
      <c r="BW8" s="150"/>
      <c r="BX8" s="150"/>
      <c r="BY8" s="150"/>
      <c r="BZ8" s="150"/>
      <c r="CA8" s="150"/>
      <c r="CB8" s="150"/>
      <c r="CC8" s="150"/>
      <c r="CD8" s="150"/>
      <c r="CE8" s="223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</row>
    <row r="9" spans="1:195" ht="11.25" customHeight="1">
      <c r="A9" s="130"/>
      <c r="B9" s="128"/>
      <c r="C9" s="128"/>
      <c r="D9" s="128"/>
      <c r="E9" s="151"/>
      <c r="F9" s="435"/>
      <c r="G9" s="437"/>
      <c r="H9" s="437"/>
      <c r="I9" s="437"/>
      <c r="J9" s="437"/>
      <c r="K9" s="437"/>
      <c r="L9" s="437"/>
      <c r="M9" s="442"/>
      <c r="N9" s="442"/>
      <c r="O9" s="435"/>
      <c r="P9" s="152"/>
      <c r="Q9" s="435"/>
      <c r="R9" s="153"/>
      <c r="S9" s="146"/>
      <c r="T9" s="435"/>
      <c r="U9" s="153"/>
      <c r="V9" s="147"/>
      <c r="W9" s="147"/>
      <c r="X9" s="147"/>
      <c r="Y9" s="147"/>
      <c r="Z9" s="146"/>
      <c r="AA9" s="148"/>
      <c r="AB9" s="150"/>
      <c r="AC9" s="150" t="s">
        <v>122</v>
      </c>
      <c r="AD9" s="150"/>
      <c r="AE9" s="150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0"/>
      <c r="BV9" s="150"/>
      <c r="BW9" s="150"/>
      <c r="BX9" s="150"/>
      <c r="BY9" s="150"/>
      <c r="BZ9" s="150"/>
      <c r="CA9" s="150"/>
      <c r="CB9" s="150"/>
      <c r="CC9" s="150"/>
      <c r="CD9" s="150"/>
      <c r="CE9" s="224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</row>
    <row r="10" spans="1:195" ht="11.25" customHeight="1">
      <c r="A10" s="128"/>
      <c r="B10" s="128"/>
      <c r="C10" s="128"/>
      <c r="D10" s="128"/>
      <c r="E10" s="128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28"/>
      <c r="Q10" s="142"/>
      <c r="R10" s="128"/>
      <c r="S10" s="128"/>
      <c r="T10" s="142"/>
      <c r="U10" s="128"/>
      <c r="V10" s="128"/>
      <c r="W10" s="128"/>
      <c r="X10" s="128"/>
      <c r="Y10" s="128"/>
      <c r="Z10" s="128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</row>
    <row r="11" spans="1:195" ht="11.25" customHeight="1">
      <c r="A11" s="128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</row>
    <row r="12" spans="1:195" ht="11.25" customHeight="1">
      <c r="A12" s="496" t="s">
        <v>594</v>
      </c>
      <c r="B12" s="496"/>
      <c r="C12" s="128"/>
      <c r="D12" s="128"/>
      <c r="E12" s="128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8"/>
      <c r="R12" s="128"/>
      <c r="S12" s="128"/>
      <c r="T12" s="128"/>
      <c r="U12" s="128"/>
      <c r="V12" s="128"/>
      <c r="W12" s="128"/>
      <c r="X12" s="128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8"/>
      <c r="AP12" s="128"/>
      <c r="AQ12" s="128"/>
      <c r="AR12" s="128"/>
      <c r="AS12" s="128"/>
      <c r="AT12" s="128"/>
      <c r="AU12" s="129"/>
      <c r="AV12" s="129"/>
      <c r="AW12" s="129"/>
      <c r="AX12" s="129"/>
      <c r="AY12" s="129"/>
      <c r="AZ12" s="128"/>
      <c r="BA12" s="128"/>
      <c r="BB12" s="128"/>
      <c r="BC12" s="128"/>
      <c r="BD12" s="128"/>
      <c r="BE12" s="128"/>
      <c r="BF12" s="128"/>
      <c r="BG12" s="128"/>
      <c r="BH12" s="129"/>
      <c r="BI12" s="129"/>
      <c r="BJ12" s="129"/>
      <c r="BK12" s="129"/>
      <c r="BL12" s="129"/>
      <c r="BM12" s="129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9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</row>
    <row r="13" spans="1:195" ht="24" customHeight="1">
      <c r="A13" s="130"/>
      <c r="B13" s="128"/>
      <c r="C13" s="128"/>
      <c r="D13" s="128"/>
      <c r="E13" s="151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37"/>
      <c r="Q13" s="153"/>
      <c r="R13" s="147"/>
      <c r="S13" s="147"/>
      <c r="T13" s="147"/>
      <c r="U13" s="147"/>
      <c r="V13" s="147"/>
      <c r="W13" s="147"/>
      <c r="X13" s="146"/>
      <c r="Y13" s="155"/>
      <c r="Z13" s="156" t="s">
        <v>70</v>
      </c>
      <c r="AA13" s="157" t="s">
        <v>71</v>
      </c>
      <c r="AB13" s="133"/>
      <c r="AC13" s="135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53"/>
      <c r="AP13" s="147"/>
      <c r="AQ13" s="147"/>
      <c r="AR13" s="147"/>
      <c r="AS13" s="147"/>
      <c r="AT13" s="146"/>
      <c r="AU13" s="133"/>
      <c r="AV13" s="133"/>
      <c r="AW13" s="133"/>
      <c r="AX13" s="133"/>
      <c r="AY13" s="133"/>
      <c r="AZ13" s="153"/>
      <c r="BA13" s="147"/>
      <c r="BB13" s="147"/>
      <c r="BC13" s="147"/>
      <c r="BD13" s="147"/>
      <c r="BE13" s="147"/>
      <c r="BF13" s="147"/>
      <c r="BG13" s="146"/>
      <c r="BH13" s="250"/>
      <c r="BI13" s="250"/>
      <c r="BJ13" s="250"/>
      <c r="BK13" s="250"/>
      <c r="BL13" s="250"/>
      <c r="BM13" s="250"/>
      <c r="BN13" s="153"/>
      <c r="BO13" s="266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6"/>
      <c r="CD13" s="158"/>
      <c r="CE13" s="226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</row>
    <row r="14" spans="1:195" ht="11.25" customHeight="1">
      <c r="A14" s="128"/>
      <c r="B14" s="128"/>
      <c r="C14" s="128"/>
      <c r="D14" s="128"/>
      <c r="E14" s="128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28"/>
      <c r="R14" s="128"/>
      <c r="S14" s="128"/>
      <c r="T14" s="128"/>
      <c r="U14" s="128"/>
      <c r="V14" s="128"/>
      <c r="W14" s="128"/>
      <c r="X14" s="128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28"/>
      <c r="AP14" s="128"/>
      <c r="AQ14" s="128"/>
      <c r="AR14" s="128"/>
      <c r="AS14" s="128"/>
      <c r="AT14" s="128"/>
      <c r="AU14" s="142"/>
      <c r="AV14" s="142"/>
      <c r="AW14" s="142"/>
      <c r="AX14" s="142"/>
      <c r="AY14" s="142"/>
      <c r="AZ14" s="128"/>
      <c r="BA14" s="128"/>
      <c r="BB14" s="128"/>
      <c r="BC14" s="128"/>
      <c r="BD14" s="128"/>
      <c r="BE14" s="128"/>
      <c r="BF14" s="128"/>
      <c r="BG14" s="128"/>
      <c r="BH14" s="142"/>
      <c r="BI14" s="142"/>
      <c r="BJ14" s="142"/>
      <c r="BK14" s="142"/>
      <c r="BL14" s="142"/>
      <c r="BM14" s="142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42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</row>
    <row r="15" spans="1:195" ht="11.25" customHeight="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</row>
    <row r="16" spans="1:195" ht="11.25" customHeight="1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</row>
    <row r="17" spans="1:195" ht="11.25" customHeight="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</row>
    <row r="18" spans="1:195" ht="11.25" customHeight="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</row>
    <row r="19" spans="1:195" ht="11.25" customHeight="1">
      <c r="A19" s="496" t="s">
        <v>595</v>
      </c>
      <c r="B19" s="496"/>
      <c r="C19" s="128"/>
      <c r="D19" s="128"/>
      <c r="E19" s="128"/>
      <c r="F19" s="129"/>
      <c r="G19" s="129"/>
      <c r="H19" s="129"/>
      <c r="I19" s="129"/>
      <c r="J19" s="129"/>
      <c r="K19" s="129"/>
      <c r="L19" s="128"/>
      <c r="M19" s="128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  <c r="DX19" s="129"/>
      <c r="DY19" s="129"/>
      <c r="DZ19" s="129"/>
      <c r="EA19" s="129"/>
      <c r="EB19" s="129"/>
      <c r="EC19" s="129"/>
      <c r="ED19" s="129"/>
      <c r="EE19" s="129"/>
      <c r="EF19" s="129"/>
      <c r="EG19" s="129"/>
      <c r="EH19" s="129"/>
      <c r="EI19" s="129"/>
      <c r="EJ19" s="129"/>
      <c r="EK19" s="129"/>
      <c r="EL19" s="129"/>
      <c r="EM19" s="129"/>
      <c r="EN19" s="129"/>
      <c r="EO19" s="129"/>
      <c r="EP19" s="129"/>
      <c r="EQ19" s="129"/>
      <c r="ER19" s="129"/>
      <c r="ES19" s="129"/>
      <c r="ET19" s="129"/>
      <c r="EU19" s="129"/>
      <c r="EV19" s="129"/>
      <c r="EW19" s="129"/>
      <c r="EX19" s="129"/>
      <c r="EY19" s="129"/>
      <c r="EZ19" s="129"/>
      <c r="FA19" s="129"/>
      <c r="FB19" s="129"/>
      <c r="FC19" s="129"/>
      <c r="FD19" s="129"/>
      <c r="FE19" s="129"/>
      <c r="FF19" s="129"/>
      <c r="FG19" s="129"/>
      <c r="FH19" s="129"/>
      <c r="FI19" s="129"/>
      <c r="FJ19" s="129"/>
      <c r="FK19" s="129"/>
      <c r="FL19" s="129"/>
      <c r="FM19" s="129"/>
      <c r="FN19" s="129"/>
      <c r="FO19" s="129"/>
      <c r="FP19" s="129"/>
      <c r="FQ19" s="129"/>
      <c r="FR19" s="129"/>
      <c r="FS19" s="129"/>
      <c r="FT19" s="129"/>
      <c r="FU19" s="129"/>
      <c r="FV19" s="129"/>
      <c r="FW19" s="129"/>
      <c r="FX19" s="129"/>
      <c r="FY19" s="129"/>
      <c r="FZ19" s="129"/>
      <c r="GA19" s="129"/>
      <c r="GB19" s="129"/>
      <c r="GC19" s="129"/>
      <c r="GD19" s="129"/>
      <c r="GE19" s="129"/>
      <c r="GF19" s="129"/>
      <c r="GG19" s="129"/>
      <c r="GH19" s="128"/>
      <c r="GI19" s="128"/>
      <c r="GJ19" s="128"/>
      <c r="GK19" s="128"/>
      <c r="GL19" s="129"/>
      <c r="GM19" s="129"/>
    </row>
    <row r="20" spans="1:195" ht="23.25" customHeight="1">
      <c r="A20" s="159"/>
      <c r="B20" s="472"/>
      <c r="C20" s="129"/>
      <c r="D20" s="160" t="s">
        <v>596</v>
      </c>
      <c r="E20" s="143" t="s">
        <v>101</v>
      </c>
      <c r="F20" s="161">
        <f>B20</f>
        <v>0</v>
      </c>
      <c r="G20" s="475" t="s">
        <v>597</v>
      </c>
      <c r="H20" s="476"/>
      <c r="I20" s="476"/>
      <c r="J20" s="476"/>
      <c r="K20" s="162"/>
      <c r="L20" s="163"/>
      <c r="M20" s="164">
        <f>SUM($P31:$GE31)+SUM($P51:$GE51)</f>
        <v>0</v>
      </c>
      <c r="N20" s="162"/>
      <c r="O20" s="162"/>
      <c r="P20" s="162"/>
      <c r="Q20" s="162"/>
      <c r="R20" s="162"/>
      <c r="S20" s="162"/>
      <c r="T20" s="165" t="s">
        <v>229</v>
      </c>
      <c r="U20" s="165" t="s">
        <v>229</v>
      </c>
      <c r="V20" s="165" t="s">
        <v>229</v>
      </c>
      <c r="W20" s="165" t="s">
        <v>229</v>
      </c>
      <c r="X20" s="165" t="s">
        <v>229</v>
      </c>
      <c r="Y20" s="165" t="s">
        <v>229</v>
      </c>
      <c r="Z20" s="165" t="s">
        <v>229</v>
      </c>
      <c r="AA20" s="165" t="s">
        <v>229</v>
      </c>
      <c r="AB20" s="165" t="s">
        <v>229</v>
      </c>
      <c r="AC20" s="165" t="s">
        <v>229</v>
      </c>
      <c r="AD20" s="165" t="s">
        <v>229</v>
      </c>
      <c r="AE20" s="165" t="s">
        <v>229</v>
      </c>
      <c r="AF20" s="165" t="s">
        <v>229</v>
      </c>
      <c r="AG20" s="165" t="s">
        <v>229</v>
      </c>
      <c r="AH20" s="165" t="s">
        <v>229</v>
      </c>
      <c r="AI20" s="165" t="s">
        <v>229</v>
      </c>
      <c r="AJ20" s="165" t="s">
        <v>229</v>
      </c>
      <c r="AK20" s="165" t="s">
        <v>229</v>
      </c>
      <c r="AL20" s="165" t="s">
        <v>229</v>
      </c>
      <c r="AM20" s="165" t="s">
        <v>229</v>
      </c>
      <c r="AN20" s="165" t="s">
        <v>229</v>
      </c>
      <c r="AO20" s="165" t="s">
        <v>229</v>
      </c>
      <c r="AP20" s="165" t="s">
        <v>229</v>
      </c>
      <c r="AQ20" s="165" t="s">
        <v>229</v>
      </c>
      <c r="AR20" s="165" t="s">
        <v>229</v>
      </c>
      <c r="AS20" s="165" t="s">
        <v>229</v>
      </c>
      <c r="AT20" s="165" t="s">
        <v>229</v>
      </c>
      <c r="AU20" s="165" t="s">
        <v>229</v>
      </c>
      <c r="AV20" s="165" t="s">
        <v>229</v>
      </c>
      <c r="AW20" s="165" t="s">
        <v>229</v>
      </c>
      <c r="AX20" s="165" t="s">
        <v>229</v>
      </c>
      <c r="AY20" s="165" t="s">
        <v>229</v>
      </c>
      <c r="AZ20" s="165" t="s">
        <v>229</v>
      </c>
      <c r="BA20" s="165" t="s">
        <v>229</v>
      </c>
      <c r="BB20" s="165" t="s">
        <v>229</v>
      </c>
      <c r="BC20" s="165" t="s">
        <v>229</v>
      </c>
      <c r="BD20" s="166"/>
      <c r="BE20" s="166"/>
      <c r="BF20" s="166"/>
      <c r="BG20" s="166"/>
      <c r="BH20" s="165" t="s">
        <v>229</v>
      </c>
      <c r="BI20" s="165" t="s">
        <v>229</v>
      </c>
      <c r="BJ20" s="165" t="s">
        <v>229</v>
      </c>
      <c r="BK20" s="165" t="s">
        <v>229</v>
      </c>
      <c r="BL20" s="165" t="s">
        <v>229</v>
      </c>
      <c r="BM20" s="165" t="s">
        <v>229</v>
      </c>
      <c r="BN20" s="165" t="s">
        <v>229</v>
      </c>
      <c r="BO20" s="165" t="s">
        <v>229</v>
      </c>
      <c r="BP20" s="165" t="s">
        <v>229</v>
      </c>
      <c r="BQ20" s="165" t="s">
        <v>229</v>
      </c>
      <c r="BR20" s="165" t="s">
        <v>229</v>
      </c>
      <c r="BS20" s="165" t="s">
        <v>229</v>
      </c>
      <c r="BT20" s="165" t="s">
        <v>229</v>
      </c>
      <c r="BU20" s="165" t="s">
        <v>229</v>
      </c>
      <c r="BV20" s="165" t="s">
        <v>229</v>
      </c>
      <c r="BW20" s="165" t="s">
        <v>229</v>
      </c>
      <c r="BX20" s="166"/>
      <c r="BY20" s="166"/>
      <c r="BZ20" s="166"/>
      <c r="CA20" s="166"/>
      <c r="CB20" s="165" t="s">
        <v>229</v>
      </c>
      <c r="CC20" s="165" t="s">
        <v>229</v>
      </c>
      <c r="CD20" s="165" t="s">
        <v>229</v>
      </c>
      <c r="CE20" s="165" t="s">
        <v>229</v>
      </c>
      <c r="CF20" s="165" t="s">
        <v>229</v>
      </c>
      <c r="CG20" s="165" t="s">
        <v>229</v>
      </c>
      <c r="CH20" s="165" t="s">
        <v>229</v>
      </c>
      <c r="CI20" s="165" t="s">
        <v>229</v>
      </c>
      <c r="CJ20" s="165" t="s">
        <v>229</v>
      </c>
      <c r="CK20" s="165" t="s">
        <v>229</v>
      </c>
      <c r="CL20" s="165" t="s">
        <v>229</v>
      </c>
      <c r="CM20" s="165" t="s">
        <v>229</v>
      </c>
      <c r="CN20" s="165" t="s">
        <v>229</v>
      </c>
      <c r="CO20" s="165" t="s">
        <v>229</v>
      </c>
      <c r="CP20" s="165" t="s">
        <v>229</v>
      </c>
      <c r="CQ20" s="165" t="s">
        <v>229</v>
      </c>
      <c r="CR20" s="165" t="s">
        <v>229</v>
      </c>
      <c r="CS20" s="165" t="s">
        <v>229</v>
      </c>
      <c r="CT20" s="165" t="s">
        <v>229</v>
      </c>
      <c r="CU20" s="165" t="s">
        <v>229</v>
      </c>
      <c r="CV20" s="165" t="s">
        <v>229</v>
      </c>
      <c r="CW20" s="165" t="s">
        <v>229</v>
      </c>
      <c r="CX20" s="165" t="s">
        <v>229</v>
      </c>
      <c r="CY20" s="165" t="s">
        <v>229</v>
      </c>
      <c r="CZ20" s="165" t="s">
        <v>229</v>
      </c>
      <c r="DA20" s="165" t="s">
        <v>229</v>
      </c>
      <c r="DB20" s="165" t="s">
        <v>229</v>
      </c>
      <c r="DC20" s="165" t="s">
        <v>229</v>
      </c>
      <c r="DD20" s="166"/>
      <c r="DE20" s="166"/>
      <c r="DF20" s="166"/>
      <c r="DG20" s="166"/>
      <c r="DH20" s="165" t="s">
        <v>229</v>
      </c>
      <c r="DI20" s="165" t="s">
        <v>229</v>
      </c>
      <c r="DJ20" s="165" t="s">
        <v>229</v>
      </c>
      <c r="DK20" s="165" t="s">
        <v>229</v>
      </c>
      <c r="DL20" s="165" t="s">
        <v>229</v>
      </c>
      <c r="DM20" s="165" t="s">
        <v>229</v>
      </c>
      <c r="DN20" s="165" t="s">
        <v>229</v>
      </c>
      <c r="DO20" s="165" t="s">
        <v>229</v>
      </c>
      <c r="DP20" s="165" t="s">
        <v>229</v>
      </c>
      <c r="DQ20" s="165" t="s">
        <v>229</v>
      </c>
      <c r="DR20" s="165" t="s">
        <v>229</v>
      </c>
      <c r="DS20" s="165" t="s">
        <v>229</v>
      </c>
      <c r="DT20" s="165" t="s">
        <v>229</v>
      </c>
      <c r="DU20" s="165" t="s">
        <v>229</v>
      </c>
      <c r="DV20" s="165" t="s">
        <v>229</v>
      </c>
      <c r="DW20" s="165" t="s">
        <v>229</v>
      </c>
      <c r="DX20" s="165" t="s">
        <v>229</v>
      </c>
      <c r="DY20" s="165" t="s">
        <v>229</v>
      </c>
      <c r="DZ20" s="165" t="s">
        <v>229</v>
      </c>
      <c r="EA20" s="165" t="s">
        <v>229</v>
      </c>
      <c r="EB20" s="165" t="s">
        <v>229</v>
      </c>
      <c r="EC20" s="165" t="s">
        <v>229</v>
      </c>
      <c r="ED20" s="165" t="s">
        <v>229</v>
      </c>
      <c r="EE20" s="165" t="s">
        <v>229</v>
      </c>
      <c r="EF20" s="165" t="s">
        <v>229</v>
      </c>
      <c r="EG20" s="165" t="s">
        <v>229</v>
      </c>
      <c r="EH20" s="165" t="s">
        <v>229</v>
      </c>
      <c r="EI20" s="165" t="s">
        <v>229</v>
      </c>
      <c r="EJ20" s="165" t="s">
        <v>229</v>
      </c>
      <c r="EK20" s="165" t="s">
        <v>229</v>
      </c>
      <c r="EL20" s="165" t="s">
        <v>229</v>
      </c>
      <c r="EM20" s="165" t="s">
        <v>229</v>
      </c>
      <c r="EN20" s="165" t="s">
        <v>229</v>
      </c>
      <c r="EO20" s="165" t="s">
        <v>229</v>
      </c>
      <c r="EP20" s="165" t="s">
        <v>229</v>
      </c>
      <c r="EQ20" s="165" t="s">
        <v>229</v>
      </c>
      <c r="ER20" s="165" t="s">
        <v>229</v>
      </c>
      <c r="ES20" s="165" t="s">
        <v>229</v>
      </c>
      <c r="ET20" s="165" t="s">
        <v>229</v>
      </c>
      <c r="EU20" s="165" t="s">
        <v>229</v>
      </c>
      <c r="EV20" s="165" t="s">
        <v>229</v>
      </c>
      <c r="EW20" s="165" t="s">
        <v>229</v>
      </c>
      <c r="EX20" s="165" t="s">
        <v>229</v>
      </c>
      <c r="EY20" s="165" t="s">
        <v>229</v>
      </c>
      <c r="EZ20" s="165" t="s">
        <v>229</v>
      </c>
      <c r="FA20" s="165" t="s">
        <v>229</v>
      </c>
      <c r="FB20" s="165" t="s">
        <v>229</v>
      </c>
      <c r="FC20" s="165" t="s">
        <v>229</v>
      </c>
      <c r="FD20" s="165" t="s">
        <v>229</v>
      </c>
      <c r="FE20" s="165" t="s">
        <v>229</v>
      </c>
      <c r="FF20" s="165" t="s">
        <v>229</v>
      </c>
      <c r="FG20" s="165" t="s">
        <v>229</v>
      </c>
      <c r="FH20" s="165" t="s">
        <v>229</v>
      </c>
      <c r="FI20" s="165" t="s">
        <v>229</v>
      </c>
      <c r="FJ20" s="165" t="s">
        <v>229</v>
      </c>
      <c r="FK20" s="165" t="s">
        <v>229</v>
      </c>
      <c r="FL20" s="165" t="s">
        <v>229</v>
      </c>
      <c r="FM20" s="165" t="s">
        <v>229</v>
      </c>
      <c r="FN20" s="165" t="s">
        <v>229</v>
      </c>
      <c r="FO20" s="165" t="s">
        <v>229</v>
      </c>
      <c r="FP20" s="165" t="s">
        <v>229</v>
      </c>
      <c r="FQ20" s="165" t="s">
        <v>229</v>
      </c>
      <c r="FR20" s="165" t="s">
        <v>229</v>
      </c>
      <c r="FS20" s="165" t="s">
        <v>229</v>
      </c>
      <c r="FT20" s="165" t="s">
        <v>229</v>
      </c>
      <c r="FU20" s="165" t="s">
        <v>229</v>
      </c>
      <c r="FV20" s="165" t="s">
        <v>229</v>
      </c>
      <c r="FW20" s="165" t="s">
        <v>229</v>
      </c>
      <c r="FX20" s="165" t="s">
        <v>229</v>
      </c>
      <c r="FY20" s="165" t="s">
        <v>229</v>
      </c>
      <c r="FZ20" s="165" t="s">
        <v>229</v>
      </c>
      <c r="GA20" s="165" t="s">
        <v>229</v>
      </c>
      <c r="GB20" s="165" t="s">
        <v>229</v>
      </c>
      <c r="GC20" s="165" t="s">
        <v>229</v>
      </c>
      <c r="GD20" s="165" t="s">
        <v>229</v>
      </c>
      <c r="GE20" s="264" t="s">
        <v>229</v>
      </c>
      <c r="GF20" s="162"/>
      <c r="GG20" s="162"/>
      <c r="GH20" s="164">
        <f>SUMIF($P$53:$GE$53,"12 месяцев",$P31:$GE31)+SUMIF($P$53:$GE$53,"12 месяцев",$P51:$GE51)</f>
        <v>0</v>
      </c>
      <c r="GI20" s="164">
        <f>SUMIF($P$53:$GE$53,"9 месяцев",$P31:$GE31)+SUMIF($P$53:$GE$53,"9 месяцев",$P51:$GE51)</f>
        <v>0</v>
      </c>
      <c r="GJ20" s="164">
        <f>SUMIF($P$53:$GE$53,"I полугодие",$P31:$GE31)+SUMIF($P$53:$GE$53,"I полугодие",$P51:$GE51)</f>
        <v>0</v>
      </c>
      <c r="GK20" s="164">
        <f>SUMIF($P$53:$GE$53,"I квартал",$P31:$GE31)+SUMIF($P$53:$GE$53,"I квартал",$P51:$GE51)</f>
        <v>0</v>
      </c>
      <c r="GL20" s="162"/>
      <c r="GM20" s="167"/>
    </row>
    <row r="21" spans="1:195" ht="0.75" customHeight="1">
      <c r="A21" s="168"/>
      <c r="B21" s="473"/>
      <c r="C21" s="129"/>
      <c r="D21" s="169"/>
      <c r="E21" s="128"/>
      <c r="F21" s="170"/>
      <c r="G21" s="171"/>
      <c r="H21" s="171"/>
      <c r="I21" s="171"/>
      <c r="J21" s="171"/>
      <c r="K21" s="172"/>
      <c r="L21" s="172"/>
      <c r="M21" s="172"/>
      <c r="N21" s="172"/>
      <c r="O21" s="172"/>
      <c r="P21" s="172"/>
      <c r="Q21" s="171" t="str">
        <f>$D20</f>
        <v>TBD</v>
      </c>
      <c r="R21" s="171" t="str">
        <f>$D20</f>
        <v>TBD</v>
      </c>
      <c r="S21" s="171" t="str">
        <f>$D20</f>
        <v>TBD</v>
      </c>
      <c r="T21" s="172"/>
      <c r="U21" s="172"/>
      <c r="V21" s="172"/>
      <c r="W21" s="172"/>
      <c r="X21" s="173"/>
      <c r="Y21" s="173"/>
      <c r="Z21" s="173"/>
      <c r="AA21" s="172"/>
      <c r="AB21" s="173"/>
      <c r="AC21" s="173"/>
      <c r="AD21" s="173"/>
      <c r="AE21" s="172"/>
      <c r="AF21" s="173"/>
      <c r="AG21" s="173"/>
      <c r="AH21" s="173"/>
      <c r="AI21" s="172"/>
      <c r="AJ21" s="173"/>
      <c r="AK21" s="173"/>
      <c r="AL21" s="173"/>
      <c r="AM21" s="172"/>
      <c r="AN21" s="173"/>
      <c r="AO21" s="173"/>
      <c r="AP21" s="173"/>
      <c r="AQ21" s="172"/>
      <c r="AR21" s="173"/>
      <c r="AS21" s="173"/>
      <c r="AT21" s="173"/>
      <c r="AU21" s="172"/>
      <c r="AV21" s="173"/>
      <c r="AW21" s="173"/>
      <c r="AX21" s="173"/>
      <c r="AY21" s="172"/>
      <c r="AZ21" s="173"/>
      <c r="BA21" s="173"/>
      <c r="BB21" s="173"/>
      <c r="BC21" s="172"/>
      <c r="BD21" s="173"/>
      <c r="BE21" s="174" t="str">
        <f>$D20</f>
        <v>TBD</v>
      </c>
      <c r="BF21" s="174" t="str">
        <f>$D20</f>
        <v>TBD</v>
      </c>
      <c r="BG21" s="174" t="str">
        <f>$D20</f>
        <v>TBD</v>
      </c>
      <c r="BH21" s="172"/>
      <c r="BI21" s="172"/>
      <c r="BJ21" s="172"/>
      <c r="BK21" s="172"/>
      <c r="BL21" s="172"/>
      <c r="BM21" s="172"/>
      <c r="BN21" s="172"/>
      <c r="BO21" s="172"/>
      <c r="BP21" s="172"/>
      <c r="BQ21" s="172"/>
      <c r="BR21" s="172"/>
      <c r="BS21" s="172"/>
      <c r="BT21" s="172"/>
      <c r="BU21" s="172"/>
      <c r="BV21" s="172"/>
      <c r="BW21" s="172"/>
      <c r="BX21" s="173"/>
      <c r="BY21" s="174" t="str">
        <f>$D20</f>
        <v>TBD</v>
      </c>
      <c r="BZ21" s="174" t="str">
        <f>$D20</f>
        <v>TBD</v>
      </c>
      <c r="CA21" s="174" t="str">
        <f>$D20</f>
        <v>TBD</v>
      </c>
      <c r="CB21" s="173"/>
      <c r="CC21" s="173"/>
      <c r="CD21" s="173"/>
      <c r="CE21" s="172"/>
      <c r="CF21" s="173"/>
      <c r="CG21" s="173"/>
      <c r="CH21" s="173"/>
      <c r="CI21" s="172"/>
      <c r="CJ21" s="173"/>
      <c r="CK21" s="173"/>
      <c r="CL21" s="173"/>
      <c r="CM21" s="172"/>
      <c r="CN21" s="173"/>
      <c r="CO21" s="173"/>
      <c r="CP21" s="173"/>
      <c r="CQ21" s="172"/>
      <c r="CR21" s="172"/>
      <c r="CS21" s="172"/>
      <c r="CT21" s="172"/>
      <c r="CU21" s="172"/>
      <c r="CV21" s="172"/>
      <c r="CW21" s="172"/>
      <c r="CX21" s="172"/>
      <c r="CY21" s="172"/>
      <c r="CZ21" s="173"/>
      <c r="DA21" s="173"/>
      <c r="DB21" s="173"/>
      <c r="DC21" s="172"/>
      <c r="DD21" s="173"/>
      <c r="DE21" s="174" t="str">
        <f>$D20</f>
        <v>TBD</v>
      </c>
      <c r="DF21" s="174" t="str">
        <f>$D20</f>
        <v>TBD</v>
      </c>
      <c r="DG21" s="174" t="str">
        <f>$D20</f>
        <v>TBD</v>
      </c>
      <c r="DH21" s="173"/>
      <c r="DI21" s="173"/>
      <c r="DJ21" s="173"/>
      <c r="DK21" s="172"/>
      <c r="DL21" s="172"/>
      <c r="DM21" s="172"/>
      <c r="DN21" s="172"/>
      <c r="DO21" s="172"/>
      <c r="DP21" s="172"/>
      <c r="DQ21" s="172"/>
      <c r="DR21" s="172"/>
      <c r="DS21" s="172"/>
      <c r="DT21" s="172"/>
      <c r="DU21" s="172"/>
      <c r="DV21" s="172"/>
      <c r="DW21" s="172"/>
      <c r="DX21" s="172"/>
      <c r="DY21" s="172"/>
      <c r="DZ21" s="172"/>
      <c r="EA21" s="172"/>
      <c r="EB21" s="172"/>
      <c r="EC21" s="172"/>
      <c r="ED21" s="172"/>
      <c r="EE21" s="172"/>
      <c r="EF21" s="172"/>
      <c r="EG21" s="172"/>
      <c r="EH21" s="172"/>
      <c r="EI21" s="172"/>
      <c r="EJ21" s="172"/>
      <c r="EK21" s="172"/>
      <c r="EL21" s="172"/>
      <c r="EM21" s="172"/>
      <c r="EN21" s="172"/>
      <c r="EO21" s="172"/>
      <c r="EP21" s="172"/>
      <c r="EQ21" s="172"/>
      <c r="ER21" s="172"/>
      <c r="ES21" s="172"/>
      <c r="ET21" s="172"/>
      <c r="EU21" s="172"/>
      <c r="EV21" s="172"/>
      <c r="EW21" s="172"/>
      <c r="EX21" s="172"/>
      <c r="EY21" s="172"/>
      <c r="EZ21" s="172"/>
      <c r="FA21" s="172"/>
      <c r="FB21" s="172"/>
      <c r="FC21" s="172"/>
      <c r="FD21" s="172"/>
      <c r="FE21" s="172"/>
      <c r="FF21" s="172"/>
      <c r="FG21" s="172"/>
      <c r="FH21" s="172"/>
      <c r="FI21" s="172"/>
      <c r="FJ21" s="172"/>
      <c r="FK21" s="172"/>
      <c r="FL21" s="172"/>
      <c r="FM21" s="172"/>
      <c r="FN21" s="172"/>
      <c r="FO21" s="172"/>
      <c r="FP21" s="172"/>
      <c r="FQ21" s="172"/>
      <c r="FR21" s="172"/>
      <c r="FS21" s="172"/>
      <c r="FT21" s="172"/>
      <c r="FU21" s="172"/>
      <c r="FV21" s="172"/>
      <c r="FW21" s="172"/>
      <c r="FX21" s="172"/>
      <c r="FY21" s="172"/>
      <c r="FZ21" s="172"/>
      <c r="GA21" s="172"/>
      <c r="GB21" s="172"/>
      <c r="GC21" s="172"/>
      <c r="GD21" s="172"/>
      <c r="GE21" s="172"/>
      <c r="GF21" s="172"/>
      <c r="GG21" s="172"/>
      <c r="GH21" s="172"/>
      <c r="GI21" s="172"/>
      <c r="GJ21" s="172"/>
      <c r="GK21" s="172"/>
      <c r="GL21" s="172"/>
      <c r="GM21" s="175"/>
    </row>
    <row r="22" spans="1:195" ht="12" customHeight="1">
      <c r="A22" s="168"/>
      <c r="B22" s="473"/>
      <c r="C22" s="129"/>
      <c r="D22" s="128"/>
      <c r="E22" s="129"/>
      <c r="F22" s="176" t="s">
        <v>230</v>
      </c>
      <c r="G22" s="477" t="s">
        <v>231</v>
      </c>
      <c r="H22" s="478"/>
      <c r="I22" s="479"/>
      <c r="J22" s="177" t="s">
        <v>232</v>
      </c>
      <c r="K22" s="178"/>
      <c r="L22" s="178"/>
      <c r="M22" s="178"/>
      <c r="N22" s="178"/>
      <c r="O22" s="178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80">
        <f>IF(BD28=0,0,(BD31-BD39-BD44-BD49)*1000/BD28)</f>
        <v>0</v>
      </c>
      <c r="BE22" s="180">
        <f>IF(BE28=0,0,(BE31-BE39-BE44-BE49)*1000/BE28)</f>
        <v>0</v>
      </c>
      <c r="BF22" s="180">
        <f>IF(BF28=0,0,(BF31-BF39-BF44-BF49)*1000/BF28)</f>
        <v>0</v>
      </c>
      <c r="BG22" s="180">
        <f>IF(BG28=0,0,(BG31-BG39-BG44-BG49)*1000/BG28)</f>
        <v>0</v>
      </c>
      <c r="BH22" s="179"/>
      <c r="BI22" s="179"/>
      <c r="BJ22" s="179"/>
      <c r="BK22" s="179"/>
      <c r="BL22" s="179"/>
      <c r="BM22" s="179"/>
      <c r="BN22" s="179"/>
      <c r="BO22" s="179"/>
      <c r="BP22" s="179"/>
      <c r="BQ22" s="179"/>
      <c r="BR22" s="179"/>
      <c r="BS22" s="179"/>
      <c r="BT22" s="179"/>
      <c r="BU22" s="179"/>
      <c r="BV22" s="179"/>
      <c r="BW22" s="179"/>
      <c r="BX22" s="180">
        <f>IF(BX28=0,0,(BX31-BX39-BX44-BX49)*1000/BX28)</f>
        <v>0</v>
      </c>
      <c r="BY22" s="180">
        <f>IF(BY28=0,0,(BY31-BY39-BY44-BY49)*1000/BY28)</f>
        <v>0</v>
      </c>
      <c r="BZ22" s="180">
        <f>IF(BZ28=0,0,(BZ31-BZ39-BZ44-BZ49)*1000/BZ28)</f>
        <v>0</v>
      </c>
      <c r="CA22" s="180">
        <f>IF(CA28=0,0,(CA31-CA39-CA44-CA49)*1000/CA28)</f>
        <v>0</v>
      </c>
      <c r="CB22" s="179"/>
      <c r="CC22" s="179"/>
      <c r="CD22" s="179"/>
      <c r="CE22" s="179"/>
      <c r="CF22" s="179"/>
      <c r="CG22" s="179"/>
      <c r="CH22" s="179"/>
      <c r="CI22" s="179"/>
      <c r="CJ22" s="179"/>
      <c r="CK22" s="179"/>
      <c r="CL22" s="179"/>
      <c r="CM22" s="179"/>
      <c r="CN22" s="179"/>
      <c r="CO22" s="179"/>
      <c r="CP22" s="179"/>
      <c r="CQ22" s="179"/>
      <c r="CR22" s="179"/>
      <c r="CS22" s="179"/>
      <c r="CT22" s="179"/>
      <c r="CU22" s="179"/>
      <c r="CV22" s="179"/>
      <c r="CW22" s="179"/>
      <c r="CX22" s="179"/>
      <c r="CY22" s="179"/>
      <c r="CZ22" s="179"/>
      <c r="DA22" s="179"/>
      <c r="DB22" s="179"/>
      <c r="DC22" s="179"/>
      <c r="DD22" s="180">
        <f>IF(DD28=0,0,(DD31-DD39-DD44-DD49)*1000/DD28)</f>
        <v>0</v>
      </c>
      <c r="DE22" s="180">
        <f>IF(DE28=0,0,(DE31-DE39-DE44-DE49)*1000/DE28)</f>
        <v>0</v>
      </c>
      <c r="DF22" s="180">
        <f>IF(DF28=0,0,(DF31-DF39-DF44-DF49)*1000/DF28)</f>
        <v>0</v>
      </c>
      <c r="DG22" s="180">
        <f>IF(DG28=0,0,(DG31-DG39-DG44-DG49)*1000/DG28)</f>
        <v>0</v>
      </c>
      <c r="DH22" s="179"/>
      <c r="DI22" s="179"/>
      <c r="DJ22" s="179"/>
      <c r="DK22" s="179"/>
      <c r="DL22" s="179"/>
      <c r="DM22" s="179"/>
      <c r="DN22" s="179"/>
      <c r="DO22" s="179"/>
      <c r="DP22" s="179"/>
      <c r="DQ22" s="179"/>
      <c r="DR22" s="179"/>
      <c r="DS22" s="179"/>
      <c r="DT22" s="179"/>
      <c r="DU22" s="179"/>
      <c r="DV22" s="179"/>
      <c r="DW22" s="179"/>
      <c r="DX22" s="179"/>
      <c r="DY22" s="179"/>
      <c r="DZ22" s="179"/>
      <c r="EA22" s="179"/>
      <c r="EB22" s="179"/>
      <c r="EC22" s="179"/>
      <c r="ED22" s="179"/>
      <c r="EE22" s="179"/>
      <c r="EF22" s="179"/>
      <c r="EG22" s="179"/>
      <c r="EH22" s="179"/>
      <c r="EI22" s="179"/>
      <c r="EJ22" s="179"/>
      <c r="EK22" s="179"/>
      <c r="EL22" s="179"/>
      <c r="EM22" s="179"/>
      <c r="EN22" s="179"/>
      <c r="EO22" s="179"/>
      <c r="EP22" s="179"/>
      <c r="EQ22" s="179"/>
      <c r="ER22" s="179"/>
      <c r="ES22" s="179"/>
      <c r="ET22" s="179"/>
      <c r="EU22" s="179"/>
      <c r="EV22" s="179"/>
      <c r="EW22" s="179"/>
      <c r="EX22" s="179"/>
      <c r="EY22" s="179"/>
      <c r="EZ22" s="179"/>
      <c r="FA22" s="179"/>
      <c r="FB22" s="179"/>
      <c r="FC22" s="179"/>
      <c r="FD22" s="179"/>
      <c r="FE22" s="179"/>
      <c r="FF22" s="179"/>
      <c r="FG22" s="179"/>
      <c r="FH22" s="179"/>
      <c r="FI22" s="179"/>
      <c r="FJ22" s="179"/>
      <c r="FK22" s="179"/>
      <c r="FL22" s="179"/>
      <c r="FM22" s="179"/>
      <c r="FN22" s="179"/>
      <c r="FO22" s="179"/>
      <c r="FP22" s="179"/>
      <c r="FQ22" s="179"/>
      <c r="FR22" s="179"/>
      <c r="FS22" s="179"/>
      <c r="FT22" s="179"/>
      <c r="FU22" s="179"/>
      <c r="FV22" s="179"/>
      <c r="FW22" s="179"/>
      <c r="FX22" s="179"/>
      <c r="FY22" s="179"/>
      <c r="FZ22" s="179"/>
      <c r="GA22" s="179"/>
      <c r="GB22" s="179"/>
      <c r="GC22" s="179"/>
      <c r="GD22" s="179"/>
      <c r="GE22" s="179"/>
      <c r="GF22" s="179"/>
      <c r="GG22" s="179"/>
      <c r="GH22" s="179"/>
      <c r="GI22" s="179"/>
      <c r="GJ22" s="179"/>
      <c r="GK22" s="179"/>
      <c r="GL22" s="179"/>
      <c r="GM22" s="181"/>
    </row>
    <row r="23" spans="1:195" ht="12" customHeight="1">
      <c r="A23" s="168"/>
      <c r="B23" s="473"/>
      <c r="C23" s="129"/>
      <c r="D23" s="128"/>
      <c r="E23" s="129"/>
      <c r="F23" s="176" t="s">
        <v>233</v>
      </c>
      <c r="G23" s="480"/>
      <c r="H23" s="481"/>
      <c r="I23" s="481"/>
      <c r="J23" s="182" t="s">
        <v>234</v>
      </c>
      <c r="K23" s="178"/>
      <c r="L23" s="178"/>
      <c r="M23" s="178"/>
      <c r="N23" s="178"/>
      <c r="O23" s="178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  <c r="BB23" s="179"/>
      <c r="BC23" s="179"/>
      <c r="BD23" s="180">
        <f>IF(BD28=0,0,(BD32-BD40-BD45-BD50)*1000/BD28)</f>
        <v>0</v>
      </c>
      <c r="BE23" s="180">
        <f>IF(BE28=0,0,(BE32-BE40-BE45-BE50)*1000/BE28)</f>
        <v>0</v>
      </c>
      <c r="BF23" s="180">
        <f>IF(BF28=0,0,(BF32-BF40-BF45-BF50)*1000/BF28)</f>
        <v>0</v>
      </c>
      <c r="BG23" s="180">
        <f>IF(BG28=0,0,(BG32-BG40-BG45-BG50)*1000/BG28)</f>
        <v>0</v>
      </c>
      <c r="BH23" s="179"/>
      <c r="BI23" s="179"/>
      <c r="BJ23" s="179"/>
      <c r="BK23" s="179"/>
      <c r="BL23" s="179"/>
      <c r="BM23" s="179"/>
      <c r="BN23" s="179"/>
      <c r="BO23" s="179"/>
      <c r="BP23" s="179"/>
      <c r="BQ23" s="179"/>
      <c r="BR23" s="179"/>
      <c r="BS23" s="179"/>
      <c r="BT23" s="179"/>
      <c r="BU23" s="179"/>
      <c r="BV23" s="179"/>
      <c r="BW23" s="179"/>
      <c r="BX23" s="180">
        <f>IF(BX28=0,0,(BX32-BX40-BX45-BX50)*1000/BX28)</f>
        <v>0</v>
      </c>
      <c r="BY23" s="180">
        <f>IF(BY28=0,0,(BY32-BY40-BY45-BY50)*1000/BY28)</f>
        <v>0</v>
      </c>
      <c r="BZ23" s="180">
        <f>IF(BZ28=0,0,(BZ32-BZ40-BZ45-BZ50)*1000/BZ28)</f>
        <v>0</v>
      </c>
      <c r="CA23" s="180">
        <f>IF(CA28=0,0,(CA32-CA40-CA45-CA50)*1000/CA28)</f>
        <v>0</v>
      </c>
      <c r="CB23" s="179"/>
      <c r="CC23" s="179"/>
      <c r="CD23" s="179"/>
      <c r="CE23" s="179"/>
      <c r="CF23" s="179"/>
      <c r="CG23" s="179"/>
      <c r="CH23" s="179"/>
      <c r="CI23" s="179"/>
      <c r="CJ23" s="179"/>
      <c r="CK23" s="179"/>
      <c r="CL23" s="179"/>
      <c r="CM23" s="179"/>
      <c r="CN23" s="179"/>
      <c r="CO23" s="179"/>
      <c r="CP23" s="179"/>
      <c r="CQ23" s="179"/>
      <c r="CR23" s="179"/>
      <c r="CS23" s="179"/>
      <c r="CT23" s="179"/>
      <c r="CU23" s="179"/>
      <c r="CV23" s="179"/>
      <c r="CW23" s="179"/>
      <c r="CX23" s="179"/>
      <c r="CY23" s="179"/>
      <c r="CZ23" s="179"/>
      <c r="DA23" s="179"/>
      <c r="DB23" s="179"/>
      <c r="DC23" s="179"/>
      <c r="DD23" s="180">
        <f>IF(DD28=0,0,(DD32-DD40-DD45-DD50)*1000/DD28)</f>
        <v>0</v>
      </c>
      <c r="DE23" s="180">
        <f>IF(DE28=0,0,(DE32-DE40-DE45-DE50)*1000/DE28)</f>
        <v>0</v>
      </c>
      <c r="DF23" s="180">
        <f>IF(DF28=0,0,(DF32-DF40-DF45-DF50)*1000/DF28)</f>
        <v>0</v>
      </c>
      <c r="DG23" s="180">
        <f>IF(DG28=0,0,(DG32-DG40-DG45-DG50)*1000/DG28)</f>
        <v>0</v>
      </c>
      <c r="DH23" s="179"/>
      <c r="DI23" s="179"/>
      <c r="DJ23" s="179"/>
      <c r="DK23" s="179"/>
      <c r="DL23" s="179"/>
      <c r="DM23" s="179"/>
      <c r="DN23" s="179"/>
      <c r="DO23" s="179"/>
      <c r="DP23" s="179"/>
      <c r="DQ23" s="179"/>
      <c r="DR23" s="179"/>
      <c r="DS23" s="179"/>
      <c r="DT23" s="179"/>
      <c r="DU23" s="179"/>
      <c r="DV23" s="179"/>
      <c r="DW23" s="179"/>
      <c r="DX23" s="179"/>
      <c r="DY23" s="179"/>
      <c r="DZ23" s="179"/>
      <c r="EA23" s="179"/>
      <c r="EB23" s="179"/>
      <c r="EC23" s="179"/>
      <c r="ED23" s="179"/>
      <c r="EE23" s="179"/>
      <c r="EF23" s="179"/>
      <c r="EG23" s="179"/>
      <c r="EH23" s="179"/>
      <c r="EI23" s="179"/>
      <c r="EJ23" s="179"/>
      <c r="EK23" s="179"/>
      <c r="EL23" s="179"/>
      <c r="EM23" s="179"/>
      <c r="EN23" s="179"/>
      <c r="EO23" s="179"/>
      <c r="EP23" s="179"/>
      <c r="EQ23" s="179"/>
      <c r="ER23" s="179"/>
      <c r="ES23" s="179"/>
      <c r="ET23" s="179"/>
      <c r="EU23" s="179"/>
      <c r="EV23" s="179"/>
      <c r="EW23" s="179"/>
      <c r="EX23" s="179"/>
      <c r="EY23" s="179"/>
      <c r="EZ23" s="179"/>
      <c r="FA23" s="179"/>
      <c r="FB23" s="179"/>
      <c r="FC23" s="179"/>
      <c r="FD23" s="179"/>
      <c r="FE23" s="179"/>
      <c r="FF23" s="179"/>
      <c r="FG23" s="179"/>
      <c r="FH23" s="179"/>
      <c r="FI23" s="179"/>
      <c r="FJ23" s="179"/>
      <c r="FK23" s="179"/>
      <c r="FL23" s="179"/>
      <c r="FM23" s="179"/>
      <c r="FN23" s="179"/>
      <c r="FO23" s="179"/>
      <c r="FP23" s="179"/>
      <c r="FQ23" s="179"/>
      <c r="FR23" s="179"/>
      <c r="FS23" s="179"/>
      <c r="FT23" s="179"/>
      <c r="FU23" s="179"/>
      <c r="FV23" s="179"/>
      <c r="FW23" s="179"/>
      <c r="FX23" s="179"/>
      <c r="FY23" s="179"/>
      <c r="FZ23" s="179"/>
      <c r="GA23" s="179"/>
      <c r="GB23" s="179"/>
      <c r="GC23" s="179"/>
      <c r="GD23" s="179"/>
      <c r="GE23" s="179"/>
      <c r="GF23" s="179"/>
      <c r="GG23" s="179"/>
      <c r="GH23" s="179"/>
      <c r="GI23" s="179"/>
      <c r="GJ23" s="179"/>
      <c r="GK23" s="179"/>
      <c r="GL23" s="179"/>
      <c r="GM23" s="181"/>
    </row>
    <row r="24" spans="1:195" ht="12" customHeight="1">
      <c r="A24" s="168"/>
      <c r="B24" s="473"/>
      <c r="C24" s="129"/>
      <c r="D24" s="128"/>
      <c r="E24" s="129"/>
      <c r="F24" s="176" t="s">
        <v>235</v>
      </c>
      <c r="G24" s="477" t="s">
        <v>236</v>
      </c>
      <c r="H24" s="478"/>
      <c r="I24" s="479"/>
      <c r="J24" s="177" t="s">
        <v>232</v>
      </c>
      <c r="K24" s="178"/>
      <c r="L24" s="178"/>
      <c r="M24" s="178"/>
      <c r="N24" s="178"/>
      <c r="O24" s="178"/>
      <c r="P24" s="180">
        <f>IF(P28=0,0,P31*1000/P28)</f>
        <v>0</v>
      </c>
      <c r="Q24" s="180">
        <f>IF(Q28=0,0,Q31*1000/Q28)</f>
        <v>0</v>
      </c>
      <c r="R24" s="180">
        <f>IF(R28=0,0,R31*1000/R28)</f>
        <v>0</v>
      </c>
      <c r="S24" s="180">
        <f>IF(S28=0,0,S31*1000/S28)</f>
        <v>0</v>
      </c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  <c r="BB24" s="179"/>
      <c r="BC24" s="179"/>
      <c r="BD24" s="180">
        <f>IF(BD28=0,0,BD31*1000/BD28)</f>
        <v>0</v>
      </c>
      <c r="BE24" s="180">
        <f>IF(BE28=0,0,BE31*1000/BE28)</f>
        <v>0</v>
      </c>
      <c r="BF24" s="180">
        <f>IF(BF28=0,0,BF31*1000/BF28)</f>
        <v>0</v>
      </c>
      <c r="BG24" s="180">
        <f>IF(BG28=0,0,BG31*1000/BG28)</f>
        <v>0</v>
      </c>
      <c r="BH24" s="179"/>
      <c r="BI24" s="179"/>
      <c r="BJ24" s="179"/>
      <c r="BK24" s="179"/>
      <c r="BL24" s="179"/>
      <c r="BM24" s="179"/>
      <c r="BN24" s="179"/>
      <c r="BO24" s="179"/>
      <c r="BP24" s="179"/>
      <c r="BQ24" s="179"/>
      <c r="BR24" s="179"/>
      <c r="BS24" s="179"/>
      <c r="BT24" s="179"/>
      <c r="BU24" s="179"/>
      <c r="BV24" s="179"/>
      <c r="BW24" s="179"/>
      <c r="BX24" s="180">
        <f>IF(BX28=0,0,BX31*1000/BX28)</f>
        <v>0</v>
      </c>
      <c r="BY24" s="180">
        <f>IF(BY28=0,0,BY31*1000/BY28)</f>
        <v>0</v>
      </c>
      <c r="BZ24" s="180">
        <f>IF(BZ28=0,0,BZ31*1000/BZ28)</f>
        <v>0</v>
      </c>
      <c r="CA24" s="180">
        <f>IF(CA28=0,0,CA31*1000/CA28)</f>
        <v>0</v>
      </c>
      <c r="CB24" s="179"/>
      <c r="CC24" s="179"/>
      <c r="CD24" s="179"/>
      <c r="CE24" s="179"/>
      <c r="CF24" s="179"/>
      <c r="CG24" s="179"/>
      <c r="CH24" s="179"/>
      <c r="CI24" s="179"/>
      <c r="CJ24" s="179"/>
      <c r="CK24" s="179"/>
      <c r="CL24" s="179"/>
      <c r="CM24" s="179"/>
      <c r="CN24" s="179"/>
      <c r="CO24" s="179"/>
      <c r="CP24" s="179"/>
      <c r="CQ24" s="179"/>
      <c r="CR24" s="179"/>
      <c r="CS24" s="179"/>
      <c r="CT24" s="179"/>
      <c r="CU24" s="179"/>
      <c r="CV24" s="179"/>
      <c r="CW24" s="179"/>
      <c r="CX24" s="179"/>
      <c r="CY24" s="179"/>
      <c r="CZ24" s="179"/>
      <c r="DA24" s="179"/>
      <c r="DB24" s="179"/>
      <c r="DC24" s="179"/>
      <c r="DD24" s="180">
        <f>IF(DD28=0,0,DD31*1000/DD28)</f>
        <v>0</v>
      </c>
      <c r="DE24" s="180">
        <f>IF(DE28=0,0,DE31*1000/DE28)</f>
        <v>0</v>
      </c>
      <c r="DF24" s="180">
        <f>IF(DF28=0,0,DF31*1000/DF28)</f>
        <v>0</v>
      </c>
      <c r="DG24" s="180">
        <f>IF(DG28=0,0,DG31*1000/DG28)</f>
        <v>0</v>
      </c>
      <c r="DH24" s="179"/>
      <c r="DI24" s="179"/>
      <c r="DJ24" s="179"/>
      <c r="DK24" s="179"/>
      <c r="DL24" s="179"/>
      <c r="DM24" s="179"/>
      <c r="DN24" s="179"/>
      <c r="DO24" s="179"/>
      <c r="DP24" s="179"/>
      <c r="DQ24" s="179"/>
      <c r="DR24" s="179"/>
      <c r="DS24" s="179"/>
      <c r="DT24" s="179"/>
      <c r="DU24" s="179"/>
      <c r="DV24" s="179"/>
      <c r="DW24" s="179"/>
      <c r="DX24" s="179"/>
      <c r="DY24" s="179"/>
      <c r="DZ24" s="179"/>
      <c r="EA24" s="179"/>
      <c r="EB24" s="179"/>
      <c r="EC24" s="179"/>
      <c r="ED24" s="179"/>
      <c r="EE24" s="179"/>
      <c r="EF24" s="179"/>
      <c r="EG24" s="179"/>
      <c r="EH24" s="179"/>
      <c r="EI24" s="179"/>
      <c r="EJ24" s="179"/>
      <c r="EK24" s="179"/>
      <c r="EL24" s="179"/>
      <c r="EM24" s="179"/>
      <c r="EN24" s="179"/>
      <c r="EO24" s="179"/>
      <c r="EP24" s="179"/>
      <c r="EQ24" s="179"/>
      <c r="ER24" s="179"/>
      <c r="ES24" s="179"/>
      <c r="ET24" s="179"/>
      <c r="EU24" s="179"/>
      <c r="EV24" s="179"/>
      <c r="EW24" s="179"/>
      <c r="EX24" s="179"/>
      <c r="EY24" s="179"/>
      <c r="EZ24" s="179"/>
      <c r="FA24" s="179"/>
      <c r="FB24" s="179"/>
      <c r="FC24" s="179"/>
      <c r="FD24" s="179"/>
      <c r="FE24" s="179"/>
      <c r="FF24" s="179"/>
      <c r="FG24" s="179"/>
      <c r="FH24" s="179"/>
      <c r="FI24" s="179"/>
      <c r="FJ24" s="179"/>
      <c r="FK24" s="179"/>
      <c r="FL24" s="179"/>
      <c r="FM24" s="179"/>
      <c r="FN24" s="179"/>
      <c r="FO24" s="179"/>
      <c r="FP24" s="179"/>
      <c r="FQ24" s="179"/>
      <c r="FR24" s="179"/>
      <c r="FS24" s="179"/>
      <c r="FT24" s="179"/>
      <c r="FU24" s="179"/>
      <c r="FV24" s="179"/>
      <c r="FW24" s="179"/>
      <c r="FX24" s="179"/>
      <c r="FY24" s="179"/>
      <c r="FZ24" s="179"/>
      <c r="GA24" s="179"/>
      <c r="GB24" s="179"/>
      <c r="GC24" s="179"/>
      <c r="GD24" s="179"/>
      <c r="GE24" s="179"/>
      <c r="GF24" s="179"/>
      <c r="GG24" s="179"/>
      <c r="GH24" s="179"/>
      <c r="GI24" s="179"/>
      <c r="GJ24" s="179"/>
      <c r="GK24" s="179"/>
      <c r="GL24" s="179"/>
      <c r="GM24" s="181"/>
    </row>
    <row r="25" spans="1:195" ht="12" customHeight="1">
      <c r="A25" s="168"/>
      <c r="B25" s="473"/>
      <c r="C25" s="129"/>
      <c r="D25" s="128"/>
      <c r="E25" s="129"/>
      <c r="F25" s="176" t="s">
        <v>237</v>
      </c>
      <c r="G25" s="480"/>
      <c r="H25" s="481"/>
      <c r="I25" s="481"/>
      <c r="J25" s="182" t="s">
        <v>234</v>
      </c>
      <c r="K25" s="178"/>
      <c r="L25" s="178"/>
      <c r="M25" s="178"/>
      <c r="N25" s="178"/>
      <c r="O25" s="178"/>
      <c r="P25" s="180">
        <f>IF(P28=0,0,P32*1000/P28)</f>
        <v>0</v>
      </c>
      <c r="Q25" s="180">
        <f>IF(Q28=0,0,Q32*1000/Q28)</f>
        <v>0</v>
      </c>
      <c r="R25" s="180">
        <f>IF(R28=0,0,R32*1000/R28)</f>
        <v>0</v>
      </c>
      <c r="S25" s="180">
        <f>IF(S28=0,0,S32*1000/S28)</f>
        <v>0</v>
      </c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  <c r="BB25" s="179"/>
      <c r="BC25" s="179"/>
      <c r="BD25" s="180">
        <f>IF(BD28=0,0,BD32*1000/BD28)</f>
        <v>0</v>
      </c>
      <c r="BE25" s="180">
        <f>IF(BE28=0,0,BE32*1000/BE28)</f>
        <v>0</v>
      </c>
      <c r="BF25" s="180">
        <f>IF(BF28=0,0,BF32*1000/BF28)</f>
        <v>0</v>
      </c>
      <c r="BG25" s="180">
        <f>IF(BG28=0,0,BG32*1000/BG28)</f>
        <v>0</v>
      </c>
      <c r="BH25" s="179"/>
      <c r="BI25" s="179"/>
      <c r="BJ25" s="179"/>
      <c r="BK25" s="179"/>
      <c r="BL25" s="179"/>
      <c r="BM25" s="179"/>
      <c r="BN25" s="179"/>
      <c r="BO25" s="179"/>
      <c r="BP25" s="179"/>
      <c r="BQ25" s="179"/>
      <c r="BR25" s="179"/>
      <c r="BS25" s="179"/>
      <c r="BT25" s="179"/>
      <c r="BU25" s="179"/>
      <c r="BV25" s="179"/>
      <c r="BW25" s="179"/>
      <c r="BX25" s="180">
        <f>IF(BX28=0,0,BX32*1000/BX28)</f>
        <v>0</v>
      </c>
      <c r="BY25" s="180">
        <f>IF(BY28=0,0,BY32*1000/BY28)</f>
        <v>0</v>
      </c>
      <c r="BZ25" s="180">
        <f>IF(BZ28=0,0,BZ32*1000/BZ28)</f>
        <v>0</v>
      </c>
      <c r="CA25" s="180">
        <f>IF(CA28=0,0,CA32*1000/CA28)</f>
        <v>0</v>
      </c>
      <c r="CB25" s="179"/>
      <c r="CC25" s="179"/>
      <c r="CD25" s="179"/>
      <c r="CE25" s="179"/>
      <c r="CF25" s="179"/>
      <c r="CG25" s="179"/>
      <c r="CH25" s="179"/>
      <c r="CI25" s="179"/>
      <c r="CJ25" s="179"/>
      <c r="CK25" s="179"/>
      <c r="CL25" s="179"/>
      <c r="CM25" s="179"/>
      <c r="CN25" s="179"/>
      <c r="CO25" s="179"/>
      <c r="CP25" s="179"/>
      <c r="CQ25" s="179"/>
      <c r="CR25" s="179"/>
      <c r="CS25" s="179"/>
      <c r="CT25" s="179"/>
      <c r="CU25" s="179"/>
      <c r="CV25" s="179"/>
      <c r="CW25" s="179"/>
      <c r="CX25" s="179"/>
      <c r="CY25" s="179"/>
      <c r="CZ25" s="179"/>
      <c r="DA25" s="179"/>
      <c r="DB25" s="179"/>
      <c r="DC25" s="179"/>
      <c r="DD25" s="180">
        <f>IF(DD28=0,0,DD32*1000/DD28)</f>
        <v>0</v>
      </c>
      <c r="DE25" s="180">
        <f>IF(DE28=0,0,DE32*1000/DE28)</f>
        <v>0</v>
      </c>
      <c r="DF25" s="180">
        <f>IF(DF28=0,0,DF32*1000/DF28)</f>
        <v>0</v>
      </c>
      <c r="DG25" s="180">
        <f>IF(DG28=0,0,DG32*1000/DG28)</f>
        <v>0</v>
      </c>
      <c r="DH25" s="179"/>
      <c r="DI25" s="179"/>
      <c r="DJ25" s="179"/>
      <c r="DK25" s="179"/>
      <c r="DL25" s="179"/>
      <c r="DM25" s="179"/>
      <c r="DN25" s="179"/>
      <c r="DO25" s="179"/>
      <c r="DP25" s="179"/>
      <c r="DQ25" s="179"/>
      <c r="DR25" s="179"/>
      <c r="DS25" s="179"/>
      <c r="DT25" s="179"/>
      <c r="DU25" s="179"/>
      <c r="DV25" s="179"/>
      <c r="DW25" s="179"/>
      <c r="DX25" s="179"/>
      <c r="DY25" s="179"/>
      <c r="DZ25" s="179"/>
      <c r="EA25" s="179"/>
      <c r="EB25" s="179"/>
      <c r="EC25" s="179"/>
      <c r="ED25" s="179"/>
      <c r="EE25" s="179"/>
      <c r="EF25" s="179"/>
      <c r="EG25" s="179"/>
      <c r="EH25" s="179"/>
      <c r="EI25" s="179"/>
      <c r="EJ25" s="179"/>
      <c r="EK25" s="179"/>
      <c r="EL25" s="179"/>
      <c r="EM25" s="179"/>
      <c r="EN25" s="179"/>
      <c r="EO25" s="179"/>
      <c r="EP25" s="179"/>
      <c r="EQ25" s="179"/>
      <c r="ER25" s="179"/>
      <c r="ES25" s="179"/>
      <c r="ET25" s="179"/>
      <c r="EU25" s="179"/>
      <c r="EV25" s="179"/>
      <c r="EW25" s="179"/>
      <c r="EX25" s="179"/>
      <c r="EY25" s="179"/>
      <c r="EZ25" s="179"/>
      <c r="FA25" s="179"/>
      <c r="FB25" s="179"/>
      <c r="FC25" s="179"/>
      <c r="FD25" s="179"/>
      <c r="FE25" s="179"/>
      <c r="FF25" s="179"/>
      <c r="FG25" s="179"/>
      <c r="FH25" s="179"/>
      <c r="FI25" s="179"/>
      <c r="FJ25" s="179"/>
      <c r="FK25" s="179"/>
      <c r="FL25" s="179"/>
      <c r="FM25" s="179"/>
      <c r="FN25" s="179"/>
      <c r="FO25" s="179"/>
      <c r="FP25" s="179"/>
      <c r="FQ25" s="179"/>
      <c r="FR25" s="179"/>
      <c r="FS25" s="179"/>
      <c r="FT25" s="179"/>
      <c r="FU25" s="179"/>
      <c r="FV25" s="179"/>
      <c r="FW25" s="179"/>
      <c r="FX25" s="179"/>
      <c r="FY25" s="179"/>
      <c r="FZ25" s="179"/>
      <c r="GA25" s="179"/>
      <c r="GB25" s="179"/>
      <c r="GC25" s="179"/>
      <c r="GD25" s="179"/>
      <c r="GE25" s="179"/>
      <c r="GF25" s="179"/>
      <c r="GG25" s="179"/>
      <c r="GH25" s="179"/>
      <c r="GI25" s="179"/>
      <c r="GJ25" s="179"/>
      <c r="GK25" s="179"/>
      <c r="GL25" s="179"/>
      <c r="GM25" s="181"/>
    </row>
    <row r="26" spans="1:195" ht="12" customHeight="1">
      <c r="A26" s="168"/>
      <c r="B26" s="473"/>
      <c r="C26" s="129"/>
      <c r="D26" s="128"/>
      <c r="E26" s="129"/>
      <c r="F26" s="176" t="s">
        <v>238</v>
      </c>
      <c r="G26" s="477" t="s">
        <v>239</v>
      </c>
      <c r="H26" s="478"/>
      <c r="I26" s="479"/>
      <c r="J26" s="177" t="s">
        <v>232</v>
      </c>
      <c r="K26" s="178"/>
      <c r="L26" s="178"/>
      <c r="M26" s="178"/>
      <c r="N26" s="178"/>
      <c r="O26" s="178"/>
      <c r="P26" s="180">
        <f>IF(P30=0,0,P31*1000/P30)</f>
        <v>0</v>
      </c>
      <c r="Q26" s="180">
        <f>IF(Q30=0,0,Q31*1000/Q30)</f>
        <v>0</v>
      </c>
      <c r="R26" s="180">
        <f>IF(R30=0,0,R31*1000/R30)</f>
        <v>0</v>
      </c>
      <c r="S26" s="180">
        <f>IF(S30=0,0,S31*1000/S30)</f>
        <v>0</v>
      </c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79"/>
      <c r="AR26" s="179"/>
      <c r="AS26" s="179"/>
      <c r="AT26" s="179"/>
      <c r="AU26" s="179"/>
      <c r="AV26" s="179"/>
      <c r="AW26" s="179"/>
      <c r="AX26" s="179"/>
      <c r="AY26" s="179"/>
      <c r="AZ26" s="179"/>
      <c r="BA26" s="179"/>
      <c r="BB26" s="179"/>
      <c r="BC26" s="179"/>
      <c r="BD26" s="180">
        <f>IF(BD30=0,0,BD31*1000/BD30)</f>
        <v>0</v>
      </c>
      <c r="BE26" s="180">
        <f>IF(BE30=0,0,BE31*1000/BE30)</f>
        <v>0</v>
      </c>
      <c r="BF26" s="180">
        <f>IF(BF30=0,0,BF31*1000/BF30)</f>
        <v>0</v>
      </c>
      <c r="BG26" s="180">
        <f>IF(BG30=0,0,BG31*1000/BG30)</f>
        <v>0</v>
      </c>
      <c r="BH26" s="179"/>
      <c r="BI26" s="179"/>
      <c r="BJ26" s="179"/>
      <c r="BK26" s="179"/>
      <c r="BL26" s="179"/>
      <c r="BM26" s="179"/>
      <c r="BN26" s="179"/>
      <c r="BO26" s="179"/>
      <c r="BP26" s="179"/>
      <c r="BQ26" s="179"/>
      <c r="BR26" s="179"/>
      <c r="BS26" s="179"/>
      <c r="BT26" s="179"/>
      <c r="BU26" s="179"/>
      <c r="BV26" s="179"/>
      <c r="BW26" s="179"/>
      <c r="BX26" s="180">
        <f>IF(BX30=0,0,BX31*1000/BX30)</f>
        <v>0</v>
      </c>
      <c r="BY26" s="180">
        <f>IF(BY30=0,0,BY31*1000/BY30)</f>
        <v>0</v>
      </c>
      <c r="BZ26" s="180">
        <f>IF(BZ30=0,0,BZ31*1000/BZ30)</f>
        <v>0</v>
      </c>
      <c r="CA26" s="180">
        <f>IF(CA30=0,0,CA31*1000/CA30)</f>
        <v>0</v>
      </c>
      <c r="CB26" s="179"/>
      <c r="CC26" s="179"/>
      <c r="CD26" s="179"/>
      <c r="CE26" s="179"/>
      <c r="CF26" s="179"/>
      <c r="CG26" s="179"/>
      <c r="CH26" s="179"/>
      <c r="CI26" s="179"/>
      <c r="CJ26" s="179"/>
      <c r="CK26" s="179"/>
      <c r="CL26" s="179"/>
      <c r="CM26" s="179"/>
      <c r="CN26" s="179"/>
      <c r="CO26" s="179"/>
      <c r="CP26" s="179"/>
      <c r="CQ26" s="179"/>
      <c r="CR26" s="179"/>
      <c r="CS26" s="179"/>
      <c r="CT26" s="179"/>
      <c r="CU26" s="179"/>
      <c r="CV26" s="179"/>
      <c r="CW26" s="179"/>
      <c r="CX26" s="179"/>
      <c r="CY26" s="179"/>
      <c r="CZ26" s="179"/>
      <c r="DA26" s="179"/>
      <c r="DB26" s="179"/>
      <c r="DC26" s="179"/>
      <c r="DD26" s="180">
        <f>IF(DD30=0,0,DD31*1000/DD30)</f>
        <v>0</v>
      </c>
      <c r="DE26" s="180">
        <f>IF(DE30=0,0,DE31*1000/DE30)</f>
        <v>0</v>
      </c>
      <c r="DF26" s="180">
        <f>IF(DF30=0,0,DF31*1000/DF30)</f>
        <v>0</v>
      </c>
      <c r="DG26" s="180">
        <f>IF(DG30=0,0,DG31*1000/DG30)</f>
        <v>0</v>
      </c>
      <c r="DH26" s="179"/>
      <c r="DI26" s="179"/>
      <c r="DJ26" s="179"/>
      <c r="DK26" s="179"/>
      <c r="DL26" s="179"/>
      <c r="DM26" s="179"/>
      <c r="DN26" s="179"/>
      <c r="DO26" s="179"/>
      <c r="DP26" s="179"/>
      <c r="DQ26" s="179"/>
      <c r="DR26" s="179"/>
      <c r="DS26" s="179"/>
      <c r="DT26" s="179"/>
      <c r="DU26" s="179"/>
      <c r="DV26" s="179"/>
      <c r="DW26" s="179"/>
      <c r="DX26" s="179"/>
      <c r="DY26" s="179"/>
      <c r="DZ26" s="179"/>
      <c r="EA26" s="179"/>
      <c r="EB26" s="179"/>
      <c r="EC26" s="179"/>
      <c r="ED26" s="179"/>
      <c r="EE26" s="179"/>
      <c r="EF26" s="179"/>
      <c r="EG26" s="179"/>
      <c r="EH26" s="179"/>
      <c r="EI26" s="179"/>
      <c r="EJ26" s="179"/>
      <c r="EK26" s="179"/>
      <c r="EL26" s="179"/>
      <c r="EM26" s="179"/>
      <c r="EN26" s="179"/>
      <c r="EO26" s="179"/>
      <c r="EP26" s="179"/>
      <c r="EQ26" s="179"/>
      <c r="ER26" s="179"/>
      <c r="ES26" s="179"/>
      <c r="ET26" s="179"/>
      <c r="EU26" s="179"/>
      <c r="EV26" s="179"/>
      <c r="EW26" s="179"/>
      <c r="EX26" s="179"/>
      <c r="EY26" s="179"/>
      <c r="EZ26" s="179"/>
      <c r="FA26" s="179"/>
      <c r="FB26" s="179"/>
      <c r="FC26" s="179"/>
      <c r="FD26" s="179"/>
      <c r="FE26" s="179"/>
      <c r="FF26" s="179"/>
      <c r="FG26" s="179"/>
      <c r="FH26" s="179"/>
      <c r="FI26" s="179"/>
      <c r="FJ26" s="179"/>
      <c r="FK26" s="179"/>
      <c r="FL26" s="179"/>
      <c r="FM26" s="179"/>
      <c r="FN26" s="179"/>
      <c r="FO26" s="179"/>
      <c r="FP26" s="179"/>
      <c r="FQ26" s="179"/>
      <c r="FR26" s="179"/>
      <c r="FS26" s="179"/>
      <c r="FT26" s="179"/>
      <c r="FU26" s="179"/>
      <c r="FV26" s="179"/>
      <c r="FW26" s="179"/>
      <c r="FX26" s="179"/>
      <c r="FY26" s="179"/>
      <c r="FZ26" s="179"/>
      <c r="GA26" s="179"/>
      <c r="GB26" s="179"/>
      <c r="GC26" s="179"/>
      <c r="GD26" s="179"/>
      <c r="GE26" s="179"/>
      <c r="GF26" s="179"/>
      <c r="GG26" s="179"/>
      <c r="GH26" s="179"/>
      <c r="GI26" s="179"/>
      <c r="GJ26" s="179"/>
      <c r="GK26" s="179"/>
      <c r="GL26" s="179"/>
      <c r="GM26" s="181"/>
    </row>
    <row r="27" spans="1:195" ht="12" customHeight="1">
      <c r="A27" s="168"/>
      <c r="B27" s="473"/>
      <c r="C27" s="129"/>
      <c r="D27" s="128"/>
      <c r="E27" s="129"/>
      <c r="F27" s="176" t="s">
        <v>240</v>
      </c>
      <c r="G27" s="480"/>
      <c r="H27" s="481"/>
      <c r="I27" s="481"/>
      <c r="J27" s="182" t="s">
        <v>234</v>
      </c>
      <c r="K27" s="178"/>
      <c r="L27" s="178"/>
      <c r="M27" s="178"/>
      <c r="N27" s="178"/>
      <c r="O27" s="178"/>
      <c r="P27" s="180">
        <f>IF(P30=0,0,P32*1000/P30)</f>
        <v>0</v>
      </c>
      <c r="Q27" s="180">
        <f>IF(Q30=0,0,Q32*1000/Q30)</f>
        <v>0</v>
      </c>
      <c r="R27" s="180">
        <f>IF(R30=0,0,R32*1000/R30)</f>
        <v>0</v>
      </c>
      <c r="S27" s="180">
        <f>IF(S30=0,0,S32*1000/S30)</f>
        <v>0</v>
      </c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  <c r="BD27" s="180">
        <f>IF(BD30=0,0,BD32*1000/BD30)</f>
        <v>0</v>
      </c>
      <c r="BE27" s="180">
        <f>IF(BE30=0,0,BE32*1000/BE30)</f>
        <v>0</v>
      </c>
      <c r="BF27" s="180">
        <f>IF(BF30=0,0,BF32*1000/BF30)</f>
        <v>0</v>
      </c>
      <c r="BG27" s="180">
        <f>IF(BG30=0,0,BG32*1000/BG30)</f>
        <v>0</v>
      </c>
      <c r="BH27" s="179"/>
      <c r="BI27" s="179"/>
      <c r="BJ27" s="179"/>
      <c r="BK27" s="179"/>
      <c r="BL27" s="179"/>
      <c r="BM27" s="179"/>
      <c r="BN27" s="179"/>
      <c r="BO27" s="179"/>
      <c r="BP27" s="179"/>
      <c r="BQ27" s="179"/>
      <c r="BR27" s="179"/>
      <c r="BS27" s="179"/>
      <c r="BT27" s="179"/>
      <c r="BU27" s="179"/>
      <c r="BV27" s="179"/>
      <c r="BW27" s="179"/>
      <c r="BX27" s="180">
        <f>IF(BX30=0,0,BX32*1000/BX30)</f>
        <v>0</v>
      </c>
      <c r="BY27" s="180">
        <f>IF(BY30=0,0,BY32*1000/BY30)</f>
        <v>0</v>
      </c>
      <c r="BZ27" s="180">
        <f>IF(BZ30=0,0,BZ32*1000/BZ30)</f>
        <v>0</v>
      </c>
      <c r="CA27" s="180">
        <f>IF(CA30=0,0,CA32*1000/CA30)</f>
        <v>0</v>
      </c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79"/>
      <c r="DB27" s="179"/>
      <c r="DC27" s="179"/>
      <c r="DD27" s="180">
        <f>IF(DD30=0,0,DD32*1000/DD30)</f>
        <v>0</v>
      </c>
      <c r="DE27" s="180">
        <f>IF(DE30=0,0,DE32*1000/DE30)</f>
        <v>0</v>
      </c>
      <c r="DF27" s="180">
        <f>IF(DF30=0,0,DF32*1000/DF30)</f>
        <v>0</v>
      </c>
      <c r="DG27" s="180">
        <f>IF(DG30=0,0,DG32*1000/DG30)</f>
        <v>0</v>
      </c>
      <c r="DH27" s="179"/>
      <c r="DI27" s="179"/>
      <c r="DJ27" s="179"/>
      <c r="DK27" s="179"/>
      <c r="DL27" s="179"/>
      <c r="DM27" s="179"/>
      <c r="DN27" s="179"/>
      <c r="DO27" s="179"/>
      <c r="DP27" s="179"/>
      <c r="DQ27" s="179"/>
      <c r="DR27" s="179"/>
      <c r="DS27" s="179"/>
      <c r="DT27" s="179"/>
      <c r="DU27" s="179"/>
      <c r="DV27" s="179"/>
      <c r="DW27" s="179"/>
      <c r="DX27" s="179"/>
      <c r="DY27" s="179"/>
      <c r="DZ27" s="179"/>
      <c r="EA27" s="179"/>
      <c r="EB27" s="179"/>
      <c r="EC27" s="179"/>
      <c r="ED27" s="179"/>
      <c r="EE27" s="179"/>
      <c r="EF27" s="179"/>
      <c r="EG27" s="179"/>
      <c r="EH27" s="179"/>
      <c r="EI27" s="179"/>
      <c r="EJ27" s="179"/>
      <c r="EK27" s="179"/>
      <c r="EL27" s="179"/>
      <c r="EM27" s="179"/>
      <c r="EN27" s="179"/>
      <c r="EO27" s="179"/>
      <c r="EP27" s="179"/>
      <c r="EQ27" s="179"/>
      <c r="ER27" s="179"/>
      <c r="ES27" s="179"/>
      <c r="ET27" s="179"/>
      <c r="EU27" s="179"/>
      <c r="EV27" s="179"/>
      <c r="EW27" s="179"/>
      <c r="EX27" s="179"/>
      <c r="EY27" s="179"/>
      <c r="EZ27" s="179"/>
      <c r="FA27" s="179"/>
      <c r="FB27" s="179"/>
      <c r="FC27" s="179"/>
      <c r="FD27" s="179"/>
      <c r="FE27" s="179"/>
      <c r="FF27" s="179"/>
      <c r="FG27" s="179"/>
      <c r="FH27" s="179"/>
      <c r="FI27" s="179"/>
      <c r="FJ27" s="179"/>
      <c r="FK27" s="179"/>
      <c r="FL27" s="179"/>
      <c r="FM27" s="179"/>
      <c r="FN27" s="179"/>
      <c r="FO27" s="179"/>
      <c r="FP27" s="179"/>
      <c r="FQ27" s="179"/>
      <c r="FR27" s="179"/>
      <c r="FS27" s="179"/>
      <c r="FT27" s="179"/>
      <c r="FU27" s="179"/>
      <c r="FV27" s="179"/>
      <c r="FW27" s="179"/>
      <c r="FX27" s="179"/>
      <c r="FY27" s="179"/>
      <c r="FZ27" s="179"/>
      <c r="GA27" s="179"/>
      <c r="GB27" s="179"/>
      <c r="GC27" s="179"/>
      <c r="GD27" s="179"/>
      <c r="GE27" s="179"/>
      <c r="GF27" s="179"/>
      <c r="GG27" s="179"/>
      <c r="GH27" s="179"/>
      <c r="GI27" s="179"/>
      <c r="GJ27" s="179"/>
      <c r="GK27" s="179"/>
      <c r="GL27" s="179"/>
      <c r="GM27" s="181"/>
    </row>
    <row r="28" spans="1:195" ht="12" customHeight="1">
      <c r="A28" s="168"/>
      <c r="B28" s="473"/>
      <c r="C28" s="129"/>
      <c r="D28" s="128"/>
      <c r="E28" s="129"/>
      <c r="F28" s="176" t="s">
        <v>241</v>
      </c>
      <c r="G28" s="461" t="s">
        <v>242</v>
      </c>
      <c r="H28" s="462"/>
      <c r="I28" s="462"/>
      <c r="J28" s="462"/>
      <c r="K28" s="178"/>
      <c r="L28" s="178"/>
      <c r="M28" s="178"/>
      <c r="N28" s="178"/>
      <c r="O28" s="178"/>
      <c r="P28" s="180">
        <f>SUM(T28,X28,AB28)</f>
        <v>0</v>
      </c>
      <c r="Q28" s="180">
        <f>SUM(U28,Y28,AC28)</f>
        <v>0</v>
      </c>
      <c r="R28" s="180">
        <f>SUM(V28,Z28,AD28)</f>
        <v>0</v>
      </c>
      <c r="S28" s="180">
        <f>SUM(W28,AA28,AE28)</f>
        <v>0</v>
      </c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79"/>
      <c r="AR28" s="179"/>
      <c r="AS28" s="179"/>
      <c r="AT28" s="179"/>
      <c r="AU28" s="179"/>
      <c r="AV28" s="179"/>
      <c r="AW28" s="179"/>
      <c r="AX28" s="179"/>
      <c r="AY28" s="179"/>
      <c r="AZ28" s="179"/>
      <c r="BA28" s="179"/>
      <c r="BB28" s="179"/>
      <c r="BC28" s="179"/>
      <c r="BD28" s="180">
        <f>SUM(BH28,BL28,BP28,BT28)</f>
        <v>0</v>
      </c>
      <c r="BE28" s="180">
        <f>SUM(BI28,BM28,BQ28,BU28)</f>
        <v>0</v>
      </c>
      <c r="BF28" s="180">
        <f>SUM(BJ28,BN28,BR28,BV28)</f>
        <v>0</v>
      </c>
      <c r="BG28" s="180">
        <f>SUM(BK28,BO28,BS28,BW28)</f>
        <v>0</v>
      </c>
      <c r="BH28" s="179"/>
      <c r="BI28" s="179"/>
      <c r="BJ28" s="179"/>
      <c r="BK28" s="179"/>
      <c r="BL28" s="179"/>
      <c r="BM28" s="179"/>
      <c r="BN28" s="179"/>
      <c r="BO28" s="179"/>
      <c r="BP28" s="179"/>
      <c r="BQ28" s="179"/>
      <c r="BR28" s="179"/>
      <c r="BS28" s="179"/>
      <c r="BT28" s="179"/>
      <c r="BU28" s="179"/>
      <c r="BV28" s="179"/>
      <c r="BW28" s="179"/>
      <c r="BX28" s="180">
        <f>SUM(CB28,CF28,CJ28,CN28,CR28,CV28)</f>
        <v>0</v>
      </c>
      <c r="BY28" s="180">
        <f>SUM(CC28,CG28,CK28,CO28,CS28,CW28)</f>
        <v>0</v>
      </c>
      <c r="BZ28" s="180">
        <f>SUM(CD28,CH28,CL28,CP28,CT28,CX28)</f>
        <v>0</v>
      </c>
      <c r="CA28" s="180">
        <f>SUM(CE28,CI28,CM28,CQ28,CU28,CY28)</f>
        <v>0</v>
      </c>
      <c r="CB28" s="179"/>
      <c r="CC28" s="179"/>
      <c r="CD28" s="179"/>
      <c r="CE28" s="179"/>
      <c r="CF28" s="179"/>
      <c r="CG28" s="179"/>
      <c r="CH28" s="179"/>
      <c r="CI28" s="179"/>
      <c r="CJ28" s="179"/>
      <c r="CK28" s="179"/>
      <c r="CL28" s="179"/>
      <c r="CM28" s="179"/>
      <c r="CN28" s="179"/>
      <c r="CO28" s="179"/>
      <c r="CP28" s="179"/>
      <c r="CQ28" s="179"/>
      <c r="CR28" s="179"/>
      <c r="CS28" s="179"/>
      <c r="CT28" s="179"/>
      <c r="CU28" s="179"/>
      <c r="CV28" s="179"/>
      <c r="CW28" s="179"/>
      <c r="CX28" s="179"/>
      <c r="CY28" s="179"/>
      <c r="CZ28" s="179"/>
      <c r="DA28" s="179"/>
      <c r="DB28" s="179"/>
      <c r="DC28" s="179"/>
      <c r="DD28" s="180">
        <f>SUM(DH28,DL28,DP28,DT28,DX28,EB28,EF28,EJ28,EN28)</f>
        <v>0</v>
      </c>
      <c r="DE28" s="180">
        <f>SUM(DI28,DM28,DQ28,DU28,DY28,EC28,EG28,EK28,EO28)</f>
        <v>0</v>
      </c>
      <c r="DF28" s="180">
        <f>SUM(DJ28,DN28,DR28,DV28,DZ28,ED28,EH28,EL28,EP28)</f>
        <v>0</v>
      </c>
      <c r="DG28" s="180">
        <f>SUM(DK28,DO28,DS28,DW28,EA28,EE28,EI28,EM28,EQ28)</f>
        <v>0</v>
      </c>
      <c r="DH28" s="179"/>
      <c r="DI28" s="179"/>
      <c r="DJ28" s="179"/>
      <c r="DK28" s="179"/>
      <c r="DL28" s="179"/>
      <c r="DM28" s="179"/>
      <c r="DN28" s="179"/>
      <c r="DO28" s="179"/>
      <c r="DP28" s="179"/>
      <c r="DQ28" s="179"/>
      <c r="DR28" s="179"/>
      <c r="DS28" s="179"/>
      <c r="DT28" s="179"/>
      <c r="DU28" s="179"/>
      <c r="DV28" s="179"/>
      <c r="DW28" s="179"/>
      <c r="DX28" s="179"/>
      <c r="DY28" s="179"/>
      <c r="DZ28" s="179"/>
      <c r="EA28" s="179"/>
      <c r="EB28" s="179"/>
      <c r="EC28" s="179"/>
      <c r="ED28" s="179"/>
      <c r="EE28" s="179"/>
      <c r="EF28" s="179"/>
      <c r="EG28" s="179"/>
      <c r="EH28" s="179"/>
      <c r="EI28" s="179"/>
      <c r="EJ28" s="179"/>
      <c r="EK28" s="179"/>
      <c r="EL28" s="179"/>
      <c r="EM28" s="179"/>
      <c r="EN28" s="179"/>
      <c r="EO28" s="179"/>
      <c r="EP28" s="179"/>
      <c r="EQ28" s="179"/>
      <c r="ER28" s="179"/>
      <c r="ES28" s="179"/>
      <c r="ET28" s="179"/>
      <c r="EU28" s="179"/>
      <c r="EV28" s="179"/>
      <c r="EW28" s="179"/>
      <c r="EX28" s="179"/>
      <c r="EY28" s="179"/>
      <c r="EZ28" s="179"/>
      <c r="FA28" s="179"/>
      <c r="FB28" s="179"/>
      <c r="FC28" s="179"/>
      <c r="FD28" s="179"/>
      <c r="FE28" s="179"/>
      <c r="FF28" s="179"/>
      <c r="FG28" s="179"/>
      <c r="FH28" s="179"/>
      <c r="FI28" s="179"/>
      <c r="FJ28" s="179"/>
      <c r="FK28" s="179"/>
      <c r="FL28" s="179"/>
      <c r="FM28" s="179"/>
      <c r="FN28" s="179"/>
      <c r="FO28" s="179"/>
      <c r="FP28" s="179"/>
      <c r="FQ28" s="179"/>
      <c r="FR28" s="179"/>
      <c r="FS28" s="179"/>
      <c r="FT28" s="179"/>
      <c r="FU28" s="179"/>
      <c r="FV28" s="179"/>
      <c r="FW28" s="179"/>
      <c r="FX28" s="179"/>
      <c r="FY28" s="179"/>
      <c r="FZ28" s="179"/>
      <c r="GA28" s="179"/>
      <c r="GB28" s="179"/>
      <c r="GC28" s="179"/>
      <c r="GD28" s="179"/>
      <c r="GE28" s="179"/>
      <c r="GF28" s="179"/>
      <c r="GG28" s="179"/>
      <c r="GH28" s="179"/>
      <c r="GI28" s="179"/>
      <c r="GJ28" s="179"/>
      <c r="GK28" s="179"/>
      <c r="GL28" s="179"/>
      <c r="GM28" s="181"/>
    </row>
    <row r="29" spans="1:195" ht="12" customHeight="1">
      <c r="A29" s="168"/>
      <c r="B29" s="473"/>
      <c r="C29" s="129"/>
      <c r="D29" s="128"/>
      <c r="E29" s="129"/>
      <c r="F29" s="176" t="s">
        <v>243</v>
      </c>
      <c r="G29" s="461" t="s">
        <v>244</v>
      </c>
      <c r="H29" s="462"/>
      <c r="I29" s="462"/>
      <c r="J29" s="462"/>
      <c r="K29" s="178"/>
      <c r="L29" s="178"/>
      <c r="M29" s="178"/>
      <c r="N29" s="178"/>
      <c r="O29" s="178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  <c r="BB29" s="179"/>
      <c r="BC29" s="179"/>
      <c r="BD29" s="179"/>
      <c r="BE29" s="179"/>
      <c r="BF29" s="179"/>
      <c r="BG29" s="179"/>
      <c r="BH29" s="179"/>
      <c r="BI29" s="179"/>
      <c r="BJ29" s="179"/>
      <c r="BK29" s="179"/>
      <c r="BL29" s="179"/>
      <c r="BM29" s="179"/>
      <c r="BN29" s="179"/>
      <c r="BO29" s="179"/>
      <c r="BP29" s="179"/>
      <c r="BQ29" s="179"/>
      <c r="BR29" s="179"/>
      <c r="BS29" s="179"/>
      <c r="BT29" s="179"/>
      <c r="BU29" s="179"/>
      <c r="BV29" s="179"/>
      <c r="BW29" s="179"/>
      <c r="BX29" s="179"/>
      <c r="BY29" s="179"/>
      <c r="BZ29" s="179"/>
      <c r="CA29" s="179"/>
      <c r="CB29" s="179"/>
      <c r="CC29" s="179"/>
      <c r="CD29" s="179"/>
      <c r="CE29" s="179"/>
      <c r="CF29" s="179"/>
      <c r="CG29" s="179"/>
      <c r="CH29" s="179"/>
      <c r="CI29" s="179"/>
      <c r="CJ29" s="179"/>
      <c r="CK29" s="179"/>
      <c r="CL29" s="179"/>
      <c r="CM29" s="179"/>
      <c r="CN29" s="179"/>
      <c r="CO29" s="179"/>
      <c r="CP29" s="179"/>
      <c r="CQ29" s="179"/>
      <c r="CR29" s="179"/>
      <c r="CS29" s="179"/>
      <c r="CT29" s="179"/>
      <c r="CU29" s="179"/>
      <c r="CV29" s="179"/>
      <c r="CW29" s="179"/>
      <c r="CX29" s="179"/>
      <c r="CY29" s="179"/>
      <c r="CZ29" s="179"/>
      <c r="DA29" s="179"/>
      <c r="DB29" s="179"/>
      <c r="DC29" s="179"/>
      <c r="DD29" s="179"/>
      <c r="DE29" s="179"/>
      <c r="DF29" s="179"/>
      <c r="DG29" s="179"/>
      <c r="DH29" s="179"/>
      <c r="DI29" s="179"/>
      <c r="DJ29" s="179"/>
      <c r="DK29" s="179"/>
      <c r="DL29" s="179"/>
      <c r="DM29" s="179"/>
      <c r="DN29" s="179"/>
      <c r="DO29" s="179"/>
      <c r="DP29" s="179"/>
      <c r="DQ29" s="179"/>
      <c r="DR29" s="179"/>
      <c r="DS29" s="179"/>
      <c r="DT29" s="179"/>
      <c r="DU29" s="179"/>
      <c r="DV29" s="179"/>
      <c r="DW29" s="179"/>
      <c r="DX29" s="179"/>
      <c r="DY29" s="179"/>
      <c r="DZ29" s="179"/>
      <c r="EA29" s="179"/>
      <c r="EB29" s="179"/>
      <c r="EC29" s="179"/>
      <c r="ED29" s="179"/>
      <c r="EE29" s="179"/>
      <c r="EF29" s="179"/>
      <c r="EG29" s="179"/>
      <c r="EH29" s="179"/>
      <c r="EI29" s="179"/>
      <c r="EJ29" s="179"/>
      <c r="EK29" s="179"/>
      <c r="EL29" s="179"/>
      <c r="EM29" s="179"/>
      <c r="EN29" s="179"/>
      <c r="EO29" s="179"/>
      <c r="EP29" s="179"/>
      <c r="EQ29" s="179"/>
      <c r="ER29" s="179"/>
      <c r="ES29" s="179"/>
      <c r="ET29" s="179"/>
      <c r="EU29" s="179"/>
      <c r="EV29" s="179"/>
      <c r="EW29" s="179"/>
      <c r="EX29" s="179"/>
      <c r="EY29" s="179"/>
      <c r="EZ29" s="179"/>
      <c r="FA29" s="179"/>
      <c r="FB29" s="179"/>
      <c r="FC29" s="179"/>
      <c r="FD29" s="179"/>
      <c r="FE29" s="179"/>
      <c r="FF29" s="179"/>
      <c r="FG29" s="179"/>
      <c r="FH29" s="179"/>
      <c r="FI29" s="179"/>
      <c r="FJ29" s="179"/>
      <c r="FK29" s="179"/>
      <c r="FL29" s="179"/>
      <c r="FM29" s="179"/>
      <c r="FN29" s="179"/>
      <c r="FO29" s="179"/>
      <c r="FP29" s="179"/>
      <c r="FQ29" s="179"/>
      <c r="FR29" s="179"/>
      <c r="FS29" s="179"/>
      <c r="FT29" s="179"/>
      <c r="FU29" s="179"/>
      <c r="FV29" s="179"/>
      <c r="FW29" s="179"/>
      <c r="FX29" s="179"/>
      <c r="FY29" s="179"/>
      <c r="FZ29" s="179"/>
      <c r="GA29" s="179"/>
      <c r="GB29" s="179"/>
      <c r="GC29" s="179"/>
      <c r="GD29" s="179"/>
      <c r="GE29" s="179"/>
      <c r="GF29" s="179"/>
      <c r="GG29" s="179"/>
      <c r="GH29" s="179"/>
      <c r="GI29" s="179"/>
      <c r="GJ29" s="179"/>
      <c r="GK29" s="179"/>
      <c r="GL29" s="179"/>
      <c r="GM29" s="181"/>
    </row>
    <row r="30" spans="1:195" ht="12" customHeight="1">
      <c r="A30" s="168"/>
      <c r="B30" s="473"/>
      <c r="C30" s="129"/>
      <c r="D30" s="128"/>
      <c r="E30" s="129"/>
      <c r="F30" s="176" t="s">
        <v>245</v>
      </c>
      <c r="G30" s="461" t="s">
        <v>246</v>
      </c>
      <c r="H30" s="462"/>
      <c r="I30" s="462"/>
      <c r="J30" s="462"/>
      <c r="K30" s="178"/>
      <c r="L30" s="178"/>
      <c r="M30" s="178"/>
      <c r="N30" s="178"/>
      <c r="O30" s="178"/>
      <c r="P30" s="180">
        <f t="shared" ref="P30:S32" si="0">SUM(T30,X30,AB30)</f>
        <v>0</v>
      </c>
      <c r="Q30" s="180">
        <f t="shared" si="0"/>
        <v>0</v>
      </c>
      <c r="R30" s="180">
        <f t="shared" si="0"/>
        <v>0</v>
      </c>
      <c r="S30" s="180">
        <f t="shared" si="0"/>
        <v>0</v>
      </c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  <c r="BB30" s="179"/>
      <c r="BC30" s="179"/>
      <c r="BD30" s="180">
        <f t="shared" ref="BD30:BG32" si="1">SUM(BH30,BL30,BP30,BT30)</f>
        <v>0</v>
      </c>
      <c r="BE30" s="180">
        <f t="shared" si="1"/>
        <v>0</v>
      </c>
      <c r="BF30" s="180">
        <f t="shared" si="1"/>
        <v>0</v>
      </c>
      <c r="BG30" s="180">
        <f t="shared" si="1"/>
        <v>0</v>
      </c>
      <c r="BH30" s="179"/>
      <c r="BI30" s="179"/>
      <c r="BJ30" s="179"/>
      <c r="BK30" s="179"/>
      <c r="BL30" s="179"/>
      <c r="BM30" s="179"/>
      <c r="BN30" s="179"/>
      <c r="BO30" s="179"/>
      <c r="BP30" s="179"/>
      <c r="BQ30" s="179"/>
      <c r="BR30" s="179"/>
      <c r="BS30" s="179"/>
      <c r="BT30" s="179"/>
      <c r="BU30" s="179"/>
      <c r="BV30" s="179"/>
      <c r="BW30" s="179"/>
      <c r="BX30" s="180">
        <f t="shared" ref="BX30:CA32" si="2">SUM(CB30,CF30,CJ30,CN30,CR30,CV30)</f>
        <v>0</v>
      </c>
      <c r="BY30" s="180">
        <f t="shared" si="2"/>
        <v>0</v>
      </c>
      <c r="BZ30" s="180">
        <f t="shared" si="2"/>
        <v>0</v>
      </c>
      <c r="CA30" s="180">
        <f t="shared" si="2"/>
        <v>0</v>
      </c>
      <c r="CB30" s="179"/>
      <c r="CC30" s="179"/>
      <c r="CD30" s="179"/>
      <c r="CE30" s="179"/>
      <c r="CF30" s="179"/>
      <c r="CG30" s="179"/>
      <c r="CH30" s="179"/>
      <c r="CI30" s="179"/>
      <c r="CJ30" s="179"/>
      <c r="CK30" s="179"/>
      <c r="CL30" s="179"/>
      <c r="CM30" s="179"/>
      <c r="CN30" s="179"/>
      <c r="CO30" s="179"/>
      <c r="CP30" s="179"/>
      <c r="CQ30" s="179"/>
      <c r="CR30" s="179"/>
      <c r="CS30" s="179"/>
      <c r="CT30" s="179"/>
      <c r="CU30" s="179"/>
      <c r="CV30" s="179"/>
      <c r="CW30" s="179"/>
      <c r="CX30" s="179"/>
      <c r="CY30" s="179"/>
      <c r="CZ30" s="179"/>
      <c r="DA30" s="179"/>
      <c r="DB30" s="179"/>
      <c r="DC30" s="179"/>
      <c r="DD30" s="180">
        <f t="shared" ref="DD30:DG32" si="3">SUM(DH30,DL30,DP30,DT30,DX30,EB30,EF30,EJ30,EN30)</f>
        <v>0</v>
      </c>
      <c r="DE30" s="180">
        <f t="shared" si="3"/>
        <v>0</v>
      </c>
      <c r="DF30" s="180">
        <f t="shared" si="3"/>
        <v>0</v>
      </c>
      <c r="DG30" s="180">
        <f t="shared" si="3"/>
        <v>0</v>
      </c>
      <c r="DH30" s="179"/>
      <c r="DI30" s="179"/>
      <c r="DJ30" s="179"/>
      <c r="DK30" s="179"/>
      <c r="DL30" s="179"/>
      <c r="DM30" s="179"/>
      <c r="DN30" s="179"/>
      <c r="DO30" s="179"/>
      <c r="DP30" s="179"/>
      <c r="DQ30" s="179"/>
      <c r="DR30" s="179"/>
      <c r="DS30" s="179"/>
      <c r="DT30" s="179"/>
      <c r="DU30" s="179"/>
      <c r="DV30" s="179"/>
      <c r="DW30" s="179"/>
      <c r="DX30" s="179"/>
      <c r="DY30" s="179"/>
      <c r="DZ30" s="179"/>
      <c r="EA30" s="179"/>
      <c r="EB30" s="179"/>
      <c r="EC30" s="179"/>
      <c r="ED30" s="179"/>
      <c r="EE30" s="179"/>
      <c r="EF30" s="179"/>
      <c r="EG30" s="179"/>
      <c r="EH30" s="179"/>
      <c r="EI30" s="179"/>
      <c r="EJ30" s="179"/>
      <c r="EK30" s="179"/>
      <c r="EL30" s="179"/>
      <c r="EM30" s="179"/>
      <c r="EN30" s="179"/>
      <c r="EO30" s="179"/>
      <c r="EP30" s="179"/>
      <c r="EQ30" s="179"/>
      <c r="ER30" s="179"/>
      <c r="ES30" s="179"/>
      <c r="ET30" s="179"/>
      <c r="EU30" s="179"/>
      <c r="EV30" s="179"/>
      <c r="EW30" s="179"/>
      <c r="EX30" s="179"/>
      <c r="EY30" s="179"/>
      <c r="EZ30" s="179"/>
      <c r="FA30" s="179"/>
      <c r="FB30" s="179"/>
      <c r="FC30" s="179"/>
      <c r="FD30" s="179"/>
      <c r="FE30" s="179"/>
      <c r="FF30" s="179"/>
      <c r="FG30" s="179"/>
      <c r="FH30" s="179"/>
      <c r="FI30" s="179"/>
      <c r="FJ30" s="179"/>
      <c r="FK30" s="179"/>
      <c r="FL30" s="179"/>
      <c r="FM30" s="179"/>
      <c r="FN30" s="179"/>
      <c r="FO30" s="179"/>
      <c r="FP30" s="179"/>
      <c r="FQ30" s="179"/>
      <c r="FR30" s="179"/>
      <c r="FS30" s="179"/>
      <c r="FT30" s="179"/>
      <c r="FU30" s="179"/>
      <c r="FV30" s="179"/>
      <c r="FW30" s="179"/>
      <c r="FX30" s="179"/>
      <c r="FY30" s="179"/>
      <c r="FZ30" s="179"/>
      <c r="GA30" s="179"/>
      <c r="GB30" s="179"/>
      <c r="GC30" s="179"/>
      <c r="GD30" s="179"/>
      <c r="GE30" s="179"/>
      <c r="GF30" s="179"/>
      <c r="GG30" s="179"/>
      <c r="GH30" s="179"/>
      <c r="GI30" s="179"/>
      <c r="GJ30" s="179"/>
      <c r="GK30" s="179"/>
      <c r="GL30" s="179"/>
      <c r="GM30" s="181"/>
    </row>
    <row r="31" spans="1:195" ht="12" customHeight="1">
      <c r="A31" s="168"/>
      <c r="B31" s="473"/>
      <c r="C31" s="129"/>
      <c r="D31" s="128"/>
      <c r="E31" s="129"/>
      <c r="F31" s="176" t="s">
        <v>247</v>
      </c>
      <c r="G31" s="461" t="s">
        <v>248</v>
      </c>
      <c r="H31" s="462"/>
      <c r="I31" s="463"/>
      <c r="J31" s="177" t="s">
        <v>232</v>
      </c>
      <c r="K31" s="178"/>
      <c r="L31" s="178"/>
      <c r="M31" s="178"/>
      <c r="N31" s="178"/>
      <c r="O31" s="178"/>
      <c r="P31" s="180">
        <f t="shared" si="0"/>
        <v>0</v>
      </c>
      <c r="Q31" s="180">
        <f t="shared" si="0"/>
        <v>0</v>
      </c>
      <c r="R31" s="180">
        <f t="shared" si="0"/>
        <v>0</v>
      </c>
      <c r="S31" s="180">
        <f t="shared" si="0"/>
        <v>0</v>
      </c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/>
      <c r="AW31" s="179"/>
      <c r="AX31" s="179"/>
      <c r="AY31" s="179"/>
      <c r="AZ31" s="179"/>
      <c r="BA31" s="179"/>
      <c r="BB31" s="179"/>
      <c r="BC31" s="179"/>
      <c r="BD31" s="180">
        <f t="shared" si="1"/>
        <v>0</v>
      </c>
      <c r="BE31" s="180">
        <f t="shared" si="1"/>
        <v>0</v>
      </c>
      <c r="BF31" s="180">
        <f t="shared" si="1"/>
        <v>0</v>
      </c>
      <c r="BG31" s="180">
        <f t="shared" si="1"/>
        <v>0</v>
      </c>
      <c r="BH31" s="179"/>
      <c r="BI31" s="179"/>
      <c r="BJ31" s="179"/>
      <c r="BK31" s="179"/>
      <c r="BL31" s="179"/>
      <c r="BM31" s="179"/>
      <c r="BN31" s="179"/>
      <c r="BO31" s="179"/>
      <c r="BP31" s="179"/>
      <c r="BQ31" s="179"/>
      <c r="BR31" s="179"/>
      <c r="BS31" s="179"/>
      <c r="BT31" s="179"/>
      <c r="BU31" s="179"/>
      <c r="BV31" s="179"/>
      <c r="BW31" s="179"/>
      <c r="BX31" s="180">
        <f t="shared" si="2"/>
        <v>0</v>
      </c>
      <c r="BY31" s="180">
        <f t="shared" si="2"/>
        <v>0</v>
      </c>
      <c r="BZ31" s="180">
        <f t="shared" si="2"/>
        <v>0</v>
      </c>
      <c r="CA31" s="180">
        <f t="shared" si="2"/>
        <v>0</v>
      </c>
      <c r="CB31" s="179"/>
      <c r="CC31" s="179"/>
      <c r="CD31" s="179"/>
      <c r="CE31" s="179"/>
      <c r="CF31" s="179"/>
      <c r="CG31" s="179"/>
      <c r="CH31" s="179"/>
      <c r="CI31" s="179"/>
      <c r="CJ31" s="179"/>
      <c r="CK31" s="179"/>
      <c r="CL31" s="179"/>
      <c r="CM31" s="179"/>
      <c r="CN31" s="179"/>
      <c r="CO31" s="179"/>
      <c r="CP31" s="179"/>
      <c r="CQ31" s="179"/>
      <c r="CR31" s="179"/>
      <c r="CS31" s="179"/>
      <c r="CT31" s="179"/>
      <c r="CU31" s="179"/>
      <c r="CV31" s="179"/>
      <c r="CW31" s="179"/>
      <c r="CX31" s="179"/>
      <c r="CY31" s="179"/>
      <c r="CZ31" s="179"/>
      <c r="DA31" s="179"/>
      <c r="DB31" s="179"/>
      <c r="DC31" s="179"/>
      <c r="DD31" s="180">
        <f t="shared" si="3"/>
        <v>0</v>
      </c>
      <c r="DE31" s="180">
        <f t="shared" si="3"/>
        <v>0</v>
      </c>
      <c r="DF31" s="180">
        <f t="shared" si="3"/>
        <v>0</v>
      </c>
      <c r="DG31" s="180">
        <f t="shared" si="3"/>
        <v>0</v>
      </c>
      <c r="DH31" s="179"/>
      <c r="DI31" s="179"/>
      <c r="DJ31" s="179"/>
      <c r="DK31" s="179"/>
      <c r="DL31" s="179"/>
      <c r="DM31" s="179"/>
      <c r="DN31" s="179"/>
      <c r="DO31" s="179"/>
      <c r="DP31" s="179"/>
      <c r="DQ31" s="179"/>
      <c r="DR31" s="179"/>
      <c r="DS31" s="179"/>
      <c r="DT31" s="179"/>
      <c r="DU31" s="179"/>
      <c r="DV31" s="179"/>
      <c r="DW31" s="179"/>
      <c r="DX31" s="179"/>
      <c r="DY31" s="179"/>
      <c r="DZ31" s="179"/>
      <c r="EA31" s="179"/>
      <c r="EB31" s="179"/>
      <c r="EC31" s="179"/>
      <c r="ED31" s="179"/>
      <c r="EE31" s="179"/>
      <c r="EF31" s="179"/>
      <c r="EG31" s="179"/>
      <c r="EH31" s="179"/>
      <c r="EI31" s="179"/>
      <c r="EJ31" s="179"/>
      <c r="EK31" s="179"/>
      <c r="EL31" s="179"/>
      <c r="EM31" s="179"/>
      <c r="EN31" s="179"/>
      <c r="EO31" s="179"/>
      <c r="EP31" s="179"/>
      <c r="EQ31" s="179"/>
      <c r="ER31" s="179"/>
      <c r="ES31" s="179"/>
      <c r="ET31" s="179"/>
      <c r="EU31" s="179"/>
      <c r="EV31" s="179"/>
      <c r="EW31" s="179"/>
      <c r="EX31" s="179"/>
      <c r="EY31" s="179"/>
      <c r="EZ31" s="179"/>
      <c r="FA31" s="179"/>
      <c r="FB31" s="179"/>
      <c r="FC31" s="179"/>
      <c r="FD31" s="179"/>
      <c r="FE31" s="179"/>
      <c r="FF31" s="179"/>
      <c r="FG31" s="179"/>
      <c r="FH31" s="179"/>
      <c r="FI31" s="179"/>
      <c r="FJ31" s="179"/>
      <c r="FK31" s="179"/>
      <c r="FL31" s="179"/>
      <c r="FM31" s="179"/>
      <c r="FN31" s="179"/>
      <c r="FO31" s="179"/>
      <c r="FP31" s="179"/>
      <c r="FQ31" s="179"/>
      <c r="FR31" s="179"/>
      <c r="FS31" s="179"/>
      <c r="FT31" s="179"/>
      <c r="FU31" s="179"/>
      <c r="FV31" s="179"/>
      <c r="FW31" s="179"/>
      <c r="FX31" s="179"/>
      <c r="FY31" s="179"/>
      <c r="FZ31" s="179"/>
      <c r="GA31" s="179"/>
      <c r="GB31" s="179"/>
      <c r="GC31" s="179"/>
      <c r="GD31" s="179"/>
      <c r="GE31" s="179"/>
      <c r="GF31" s="179"/>
      <c r="GG31" s="179"/>
      <c r="GH31" s="179"/>
      <c r="GI31" s="179"/>
      <c r="GJ31" s="179"/>
      <c r="GK31" s="179"/>
      <c r="GL31" s="179"/>
      <c r="GM31" s="181"/>
    </row>
    <row r="32" spans="1:195" ht="12" customHeight="1">
      <c r="A32" s="168"/>
      <c r="B32" s="473"/>
      <c r="C32" s="129"/>
      <c r="D32" s="128"/>
      <c r="E32" s="129"/>
      <c r="F32" s="176" t="s">
        <v>249</v>
      </c>
      <c r="G32" s="464"/>
      <c r="H32" s="465"/>
      <c r="I32" s="465"/>
      <c r="J32" s="182" t="s">
        <v>234</v>
      </c>
      <c r="K32" s="178"/>
      <c r="L32" s="178"/>
      <c r="M32" s="178"/>
      <c r="N32" s="178"/>
      <c r="O32" s="178"/>
      <c r="P32" s="180">
        <f t="shared" si="0"/>
        <v>0</v>
      </c>
      <c r="Q32" s="180">
        <f t="shared" si="0"/>
        <v>0</v>
      </c>
      <c r="R32" s="180">
        <f t="shared" si="0"/>
        <v>0</v>
      </c>
      <c r="S32" s="180">
        <f t="shared" si="0"/>
        <v>0</v>
      </c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  <c r="BB32" s="179"/>
      <c r="BC32" s="179"/>
      <c r="BD32" s="180">
        <f t="shared" si="1"/>
        <v>0</v>
      </c>
      <c r="BE32" s="180">
        <f t="shared" si="1"/>
        <v>0</v>
      </c>
      <c r="BF32" s="180">
        <f t="shared" si="1"/>
        <v>0</v>
      </c>
      <c r="BG32" s="180">
        <f t="shared" si="1"/>
        <v>0</v>
      </c>
      <c r="BH32" s="179"/>
      <c r="BI32" s="179"/>
      <c r="BJ32" s="179"/>
      <c r="BK32" s="179"/>
      <c r="BL32" s="179"/>
      <c r="BM32" s="179"/>
      <c r="BN32" s="179"/>
      <c r="BO32" s="179"/>
      <c r="BP32" s="179"/>
      <c r="BQ32" s="179"/>
      <c r="BR32" s="179"/>
      <c r="BS32" s="179"/>
      <c r="BT32" s="179"/>
      <c r="BU32" s="179"/>
      <c r="BV32" s="179"/>
      <c r="BW32" s="179"/>
      <c r="BX32" s="180">
        <f t="shared" si="2"/>
        <v>0</v>
      </c>
      <c r="BY32" s="180">
        <f t="shared" si="2"/>
        <v>0</v>
      </c>
      <c r="BZ32" s="180">
        <f t="shared" si="2"/>
        <v>0</v>
      </c>
      <c r="CA32" s="180">
        <f t="shared" si="2"/>
        <v>0</v>
      </c>
      <c r="CB32" s="179"/>
      <c r="CC32" s="179"/>
      <c r="CD32" s="179"/>
      <c r="CE32" s="179"/>
      <c r="CF32" s="179"/>
      <c r="CG32" s="179"/>
      <c r="CH32" s="179"/>
      <c r="CI32" s="179"/>
      <c r="CJ32" s="179"/>
      <c r="CK32" s="179"/>
      <c r="CL32" s="179"/>
      <c r="CM32" s="179"/>
      <c r="CN32" s="179"/>
      <c r="CO32" s="179"/>
      <c r="CP32" s="179"/>
      <c r="CQ32" s="179"/>
      <c r="CR32" s="179"/>
      <c r="CS32" s="179"/>
      <c r="CT32" s="179"/>
      <c r="CU32" s="179"/>
      <c r="CV32" s="179"/>
      <c r="CW32" s="179"/>
      <c r="CX32" s="179"/>
      <c r="CY32" s="179"/>
      <c r="CZ32" s="179"/>
      <c r="DA32" s="179"/>
      <c r="DB32" s="179"/>
      <c r="DC32" s="179"/>
      <c r="DD32" s="180">
        <f t="shared" si="3"/>
        <v>0</v>
      </c>
      <c r="DE32" s="180">
        <f t="shared" si="3"/>
        <v>0</v>
      </c>
      <c r="DF32" s="180">
        <f t="shared" si="3"/>
        <v>0</v>
      </c>
      <c r="DG32" s="180">
        <f t="shared" si="3"/>
        <v>0</v>
      </c>
      <c r="DH32" s="179"/>
      <c r="DI32" s="179"/>
      <c r="DJ32" s="179"/>
      <c r="DK32" s="179"/>
      <c r="DL32" s="179"/>
      <c r="DM32" s="179"/>
      <c r="DN32" s="179"/>
      <c r="DO32" s="179"/>
      <c r="DP32" s="179"/>
      <c r="DQ32" s="179"/>
      <c r="DR32" s="179"/>
      <c r="DS32" s="179"/>
      <c r="DT32" s="179"/>
      <c r="DU32" s="179"/>
      <c r="DV32" s="179"/>
      <c r="DW32" s="179"/>
      <c r="DX32" s="179"/>
      <c r="DY32" s="179"/>
      <c r="DZ32" s="179"/>
      <c r="EA32" s="179"/>
      <c r="EB32" s="179"/>
      <c r="EC32" s="179"/>
      <c r="ED32" s="179"/>
      <c r="EE32" s="179"/>
      <c r="EF32" s="179"/>
      <c r="EG32" s="179"/>
      <c r="EH32" s="179"/>
      <c r="EI32" s="179"/>
      <c r="EJ32" s="179"/>
      <c r="EK32" s="179"/>
      <c r="EL32" s="179"/>
      <c r="EM32" s="179"/>
      <c r="EN32" s="179"/>
      <c r="EO32" s="179"/>
      <c r="EP32" s="179"/>
      <c r="EQ32" s="179"/>
      <c r="ER32" s="179"/>
      <c r="ES32" s="179"/>
      <c r="ET32" s="179"/>
      <c r="EU32" s="179"/>
      <c r="EV32" s="179"/>
      <c r="EW32" s="179"/>
      <c r="EX32" s="179"/>
      <c r="EY32" s="179"/>
      <c r="EZ32" s="179"/>
      <c r="FA32" s="179"/>
      <c r="FB32" s="179"/>
      <c r="FC32" s="179"/>
      <c r="FD32" s="179"/>
      <c r="FE32" s="179"/>
      <c r="FF32" s="179"/>
      <c r="FG32" s="179"/>
      <c r="FH32" s="179"/>
      <c r="FI32" s="179"/>
      <c r="FJ32" s="179"/>
      <c r="FK32" s="179"/>
      <c r="FL32" s="179"/>
      <c r="FM32" s="179"/>
      <c r="FN32" s="179"/>
      <c r="FO32" s="179"/>
      <c r="FP32" s="179"/>
      <c r="FQ32" s="179"/>
      <c r="FR32" s="179"/>
      <c r="FS32" s="179"/>
      <c r="FT32" s="179"/>
      <c r="FU32" s="179"/>
      <c r="FV32" s="179"/>
      <c r="FW32" s="179"/>
      <c r="FX32" s="179"/>
      <c r="FY32" s="179"/>
      <c r="FZ32" s="179"/>
      <c r="GA32" s="179"/>
      <c r="GB32" s="179"/>
      <c r="GC32" s="179"/>
      <c r="GD32" s="179"/>
      <c r="GE32" s="179"/>
      <c r="GF32" s="179"/>
      <c r="GG32" s="179"/>
      <c r="GH32" s="179"/>
      <c r="GI32" s="179"/>
      <c r="GJ32" s="179"/>
      <c r="GK32" s="179"/>
      <c r="GL32" s="179"/>
      <c r="GM32" s="181"/>
    </row>
    <row r="33" spans="1:195" ht="12" customHeight="1">
      <c r="A33" s="168"/>
      <c r="B33" s="473"/>
      <c r="C33" s="129"/>
      <c r="D33" s="128"/>
      <c r="E33" s="129"/>
      <c r="F33" s="176" t="s">
        <v>250</v>
      </c>
      <c r="G33" s="466" t="s">
        <v>251</v>
      </c>
      <c r="H33" s="467"/>
      <c r="I33" s="467" t="s">
        <v>252</v>
      </c>
      <c r="J33" s="177" t="s">
        <v>232</v>
      </c>
      <c r="K33" s="178"/>
      <c r="L33" s="178"/>
      <c r="M33" s="178"/>
      <c r="N33" s="178"/>
      <c r="O33" s="178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  <c r="BB33" s="179"/>
      <c r="BC33" s="179"/>
      <c r="BD33" s="179"/>
      <c r="BE33" s="179"/>
      <c r="BF33" s="179"/>
      <c r="BG33" s="179"/>
      <c r="BH33" s="179"/>
      <c r="BI33" s="179"/>
      <c r="BJ33" s="179"/>
      <c r="BK33" s="179"/>
      <c r="BL33" s="179"/>
      <c r="BM33" s="179"/>
      <c r="BN33" s="179"/>
      <c r="BO33" s="179"/>
      <c r="BP33" s="179"/>
      <c r="BQ33" s="179"/>
      <c r="BR33" s="179"/>
      <c r="BS33" s="179"/>
      <c r="BT33" s="179"/>
      <c r="BU33" s="179"/>
      <c r="BV33" s="179"/>
      <c r="BW33" s="179"/>
      <c r="BX33" s="179"/>
      <c r="BY33" s="179"/>
      <c r="BZ33" s="179"/>
      <c r="CA33" s="179"/>
      <c r="CB33" s="179"/>
      <c r="CC33" s="179"/>
      <c r="CD33" s="179"/>
      <c r="CE33" s="179"/>
      <c r="CF33" s="179"/>
      <c r="CG33" s="179"/>
      <c r="CH33" s="179"/>
      <c r="CI33" s="179"/>
      <c r="CJ33" s="179"/>
      <c r="CK33" s="179"/>
      <c r="CL33" s="179"/>
      <c r="CM33" s="179"/>
      <c r="CN33" s="179"/>
      <c r="CO33" s="179"/>
      <c r="CP33" s="179"/>
      <c r="CQ33" s="179"/>
      <c r="CR33" s="179"/>
      <c r="CS33" s="179"/>
      <c r="CT33" s="179"/>
      <c r="CU33" s="179"/>
      <c r="CV33" s="179"/>
      <c r="CW33" s="179"/>
      <c r="CX33" s="179"/>
      <c r="CY33" s="179"/>
      <c r="CZ33" s="179"/>
      <c r="DA33" s="179"/>
      <c r="DB33" s="179"/>
      <c r="DC33" s="179"/>
      <c r="DD33" s="179"/>
      <c r="DE33" s="179"/>
      <c r="DF33" s="179"/>
      <c r="DG33" s="179"/>
      <c r="DH33" s="179"/>
      <c r="DI33" s="179"/>
      <c r="DJ33" s="179"/>
      <c r="DK33" s="179"/>
      <c r="DL33" s="179"/>
      <c r="DM33" s="179"/>
      <c r="DN33" s="179"/>
      <c r="DO33" s="179"/>
      <c r="DP33" s="179"/>
      <c r="DQ33" s="179"/>
      <c r="DR33" s="179"/>
      <c r="DS33" s="179"/>
      <c r="DT33" s="179"/>
      <c r="DU33" s="179"/>
      <c r="DV33" s="179"/>
      <c r="DW33" s="179"/>
      <c r="DX33" s="179"/>
      <c r="DY33" s="179"/>
      <c r="DZ33" s="179"/>
      <c r="EA33" s="179"/>
      <c r="EB33" s="179"/>
      <c r="EC33" s="179"/>
      <c r="ED33" s="179"/>
      <c r="EE33" s="179"/>
      <c r="EF33" s="179"/>
      <c r="EG33" s="179"/>
      <c r="EH33" s="179"/>
      <c r="EI33" s="179"/>
      <c r="EJ33" s="179"/>
      <c r="EK33" s="179"/>
      <c r="EL33" s="179"/>
      <c r="EM33" s="179"/>
      <c r="EN33" s="179"/>
      <c r="EO33" s="179"/>
      <c r="EP33" s="179"/>
      <c r="EQ33" s="179"/>
      <c r="ER33" s="179"/>
      <c r="ES33" s="179"/>
      <c r="ET33" s="179"/>
      <c r="EU33" s="179"/>
      <c r="EV33" s="179"/>
      <c r="EW33" s="179"/>
      <c r="EX33" s="179"/>
      <c r="EY33" s="179"/>
      <c r="EZ33" s="179"/>
      <c r="FA33" s="179"/>
      <c r="FB33" s="179"/>
      <c r="FC33" s="179"/>
      <c r="FD33" s="179"/>
      <c r="FE33" s="179"/>
      <c r="FF33" s="179"/>
      <c r="FG33" s="179"/>
      <c r="FH33" s="179"/>
      <c r="FI33" s="179"/>
      <c r="FJ33" s="179"/>
      <c r="FK33" s="179"/>
      <c r="FL33" s="179"/>
      <c r="FM33" s="179"/>
      <c r="FN33" s="179"/>
      <c r="FO33" s="179"/>
      <c r="FP33" s="179"/>
      <c r="FQ33" s="179"/>
      <c r="FR33" s="179"/>
      <c r="FS33" s="179"/>
      <c r="FT33" s="179"/>
      <c r="FU33" s="179"/>
      <c r="FV33" s="179"/>
      <c r="FW33" s="179"/>
      <c r="FX33" s="179"/>
      <c r="FY33" s="179"/>
      <c r="FZ33" s="179"/>
      <c r="GA33" s="179"/>
      <c r="GB33" s="179"/>
      <c r="GC33" s="179"/>
      <c r="GD33" s="179"/>
      <c r="GE33" s="179"/>
      <c r="GF33" s="179"/>
      <c r="GG33" s="179"/>
      <c r="GH33" s="179"/>
      <c r="GI33" s="179"/>
      <c r="GJ33" s="179"/>
      <c r="GK33" s="179"/>
      <c r="GL33" s="179"/>
      <c r="GM33" s="181"/>
    </row>
    <row r="34" spans="1:195" ht="12" customHeight="1">
      <c r="A34" s="168"/>
      <c r="B34" s="473"/>
      <c r="C34" s="129"/>
      <c r="D34" s="128"/>
      <c r="E34" s="129"/>
      <c r="F34" s="176" t="s">
        <v>253</v>
      </c>
      <c r="G34" s="468"/>
      <c r="H34" s="469"/>
      <c r="I34" s="470"/>
      <c r="J34" s="182" t="s">
        <v>234</v>
      </c>
      <c r="K34" s="178"/>
      <c r="L34" s="178"/>
      <c r="M34" s="178"/>
      <c r="N34" s="178"/>
      <c r="O34" s="178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  <c r="BD34" s="179"/>
      <c r="BE34" s="179"/>
      <c r="BF34" s="179"/>
      <c r="BG34" s="179"/>
      <c r="BH34" s="179"/>
      <c r="BI34" s="179"/>
      <c r="BJ34" s="179"/>
      <c r="BK34" s="179"/>
      <c r="BL34" s="179"/>
      <c r="BM34" s="179"/>
      <c r="BN34" s="179"/>
      <c r="BO34" s="179"/>
      <c r="BP34" s="179"/>
      <c r="BQ34" s="179"/>
      <c r="BR34" s="179"/>
      <c r="BS34" s="179"/>
      <c r="BT34" s="179"/>
      <c r="BU34" s="179"/>
      <c r="BV34" s="179"/>
      <c r="BW34" s="179"/>
      <c r="BX34" s="179"/>
      <c r="BY34" s="179"/>
      <c r="BZ34" s="179"/>
      <c r="CA34" s="179"/>
      <c r="CB34" s="179"/>
      <c r="CC34" s="179"/>
      <c r="CD34" s="179"/>
      <c r="CE34" s="179"/>
      <c r="CF34" s="179"/>
      <c r="CG34" s="179"/>
      <c r="CH34" s="179"/>
      <c r="CI34" s="179"/>
      <c r="CJ34" s="179"/>
      <c r="CK34" s="179"/>
      <c r="CL34" s="179"/>
      <c r="CM34" s="179"/>
      <c r="CN34" s="179"/>
      <c r="CO34" s="179"/>
      <c r="CP34" s="179"/>
      <c r="CQ34" s="179"/>
      <c r="CR34" s="179"/>
      <c r="CS34" s="179"/>
      <c r="CT34" s="179"/>
      <c r="CU34" s="179"/>
      <c r="CV34" s="179"/>
      <c r="CW34" s="179"/>
      <c r="CX34" s="179"/>
      <c r="CY34" s="179"/>
      <c r="CZ34" s="179"/>
      <c r="DA34" s="179"/>
      <c r="DB34" s="179"/>
      <c r="DC34" s="179"/>
      <c r="DD34" s="179"/>
      <c r="DE34" s="179"/>
      <c r="DF34" s="179"/>
      <c r="DG34" s="179"/>
      <c r="DH34" s="179"/>
      <c r="DI34" s="179"/>
      <c r="DJ34" s="179"/>
      <c r="DK34" s="179"/>
      <c r="DL34" s="179"/>
      <c r="DM34" s="179"/>
      <c r="DN34" s="179"/>
      <c r="DO34" s="179"/>
      <c r="DP34" s="179"/>
      <c r="DQ34" s="179"/>
      <c r="DR34" s="179"/>
      <c r="DS34" s="179"/>
      <c r="DT34" s="179"/>
      <c r="DU34" s="179"/>
      <c r="DV34" s="179"/>
      <c r="DW34" s="179"/>
      <c r="DX34" s="179"/>
      <c r="DY34" s="179"/>
      <c r="DZ34" s="179"/>
      <c r="EA34" s="179"/>
      <c r="EB34" s="179"/>
      <c r="EC34" s="179"/>
      <c r="ED34" s="179"/>
      <c r="EE34" s="179"/>
      <c r="EF34" s="179"/>
      <c r="EG34" s="179"/>
      <c r="EH34" s="179"/>
      <c r="EI34" s="179"/>
      <c r="EJ34" s="179"/>
      <c r="EK34" s="179"/>
      <c r="EL34" s="179"/>
      <c r="EM34" s="179"/>
      <c r="EN34" s="179"/>
      <c r="EO34" s="179"/>
      <c r="EP34" s="179"/>
      <c r="EQ34" s="179"/>
      <c r="ER34" s="179"/>
      <c r="ES34" s="179"/>
      <c r="ET34" s="179"/>
      <c r="EU34" s="179"/>
      <c r="EV34" s="179"/>
      <c r="EW34" s="179"/>
      <c r="EX34" s="179"/>
      <c r="EY34" s="179"/>
      <c r="EZ34" s="179"/>
      <c r="FA34" s="179"/>
      <c r="FB34" s="179"/>
      <c r="FC34" s="179"/>
      <c r="FD34" s="179"/>
      <c r="FE34" s="179"/>
      <c r="FF34" s="179"/>
      <c r="FG34" s="179"/>
      <c r="FH34" s="179"/>
      <c r="FI34" s="179"/>
      <c r="FJ34" s="179"/>
      <c r="FK34" s="179"/>
      <c r="FL34" s="179"/>
      <c r="FM34" s="179"/>
      <c r="FN34" s="179"/>
      <c r="FO34" s="179"/>
      <c r="FP34" s="179"/>
      <c r="FQ34" s="179"/>
      <c r="FR34" s="179"/>
      <c r="FS34" s="179"/>
      <c r="FT34" s="179"/>
      <c r="FU34" s="179"/>
      <c r="FV34" s="179"/>
      <c r="FW34" s="179"/>
      <c r="FX34" s="179"/>
      <c r="FY34" s="179"/>
      <c r="FZ34" s="179"/>
      <c r="GA34" s="179"/>
      <c r="GB34" s="179"/>
      <c r="GC34" s="179"/>
      <c r="GD34" s="179"/>
      <c r="GE34" s="179"/>
      <c r="GF34" s="179"/>
      <c r="GG34" s="179"/>
      <c r="GH34" s="179"/>
      <c r="GI34" s="179"/>
      <c r="GJ34" s="179"/>
      <c r="GK34" s="179"/>
      <c r="GL34" s="179"/>
      <c r="GM34" s="181"/>
    </row>
    <row r="35" spans="1:195" ht="12" customHeight="1">
      <c r="A35" s="168"/>
      <c r="B35" s="473"/>
      <c r="C35" s="129"/>
      <c r="D35" s="128"/>
      <c r="E35" s="129"/>
      <c r="F35" s="176" t="s">
        <v>254</v>
      </c>
      <c r="G35" s="468"/>
      <c r="H35" s="470"/>
      <c r="I35" s="466" t="s">
        <v>255</v>
      </c>
      <c r="J35" s="471"/>
      <c r="K35" s="178"/>
      <c r="L35" s="178"/>
      <c r="M35" s="178"/>
      <c r="N35" s="178"/>
      <c r="O35" s="178"/>
      <c r="P35" s="180">
        <f>SUM(T35,X35,AB35)</f>
        <v>0</v>
      </c>
      <c r="Q35" s="180">
        <f>SUM(U35,Y35,AC35)</f>
        <v>0</v>
      </c>
      <c r="R35" s="180">
        <f>SUM(V35,Z35,AD35)</f>
        <v>0</v>
      </c>
      <c r="S35" s="180">
        <f>SUM(W35,AA35,AE35)</f>
        <v>0</v>
      </c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  <c r="BP35" s="179"/>
      <c r="BQ35" s="179"/>
      <c r="BR35" s="179"/>
      <c r="BS35" s="179"/>
      <c r="BT35" s="179"/>
      <c r="BU35" s="179"/>
      <c r="BV35" s="179"/>
      <c r="BW35" s="179"/>
      <c r="BX35" s="179"/>
      <c r="BY35" s="179"/>
      <c r="BZ35" s="179"/>
      <c r="CA35" s="179"/>
      <c r="CB35" s="179"/>
      <c r="CC35" s="179"/>
      <c r="CD35" s="179"/>
      <c r="CE35" s="179"/>
      <c r="CF35" s="179"/>
      <c r="CG35" s="179"/>
      <c r="CH35" s="179"/>
      <c r="CI35" s="179"/>
      <c r="CJ35" s="179"/>
      <c r="CK35" s="179"/>
      <c r="CL35" s="179"/>
      <c r="CM35" s="179"/>
      <c r="CN35" s="179"/>
      <c r="CO35" s="179"/>
      <c r="CP35" s="179"/>
      <c r="CQ35" s="179"/>
      <c r="CR35" s="179"/>
      <c r="CS35" s="179"/>
      <c r="CT35" s="179"/>
      <c r="CU35" s="179"/>
      <c r="CV35" s="179"/>
      <c r="CW35" s="179"/>
      <c r="CX35" s="179"/>
      <c r="CY35" s="179"/>
      <c r="CZ35" s="179"/>
      <c r="DA35" s="179"/>
      <c r="DB35" s="179"/>
      <c r="DC35" s="179"/>
      <c r="DD35" s="179"/>
      <c r="DE35" s="179"/>
      <c r="DF35" s="179"/>
      <c r="DG35" s="179"/>
      <c r="DH35" s="179"/>
      <c r="DI35" s="179"/>
      <c r="DJ35" s="179"/>
      <c r="DK35" s="179"/>
      <c r="DL35" s="179"/>
      <c r="DM35" s="179"/>
      <c r="DN35" s="179"/>
      <c r="DO35" s="179"/>
      <c r="DP35" s="179"/>
      <c r="DQ35" s="179"/>
      <c r="DR35" s="179"/>
      <c r="DS35" s="179"/>
      <c r="DT35" s="179"/>
      <c r="DU35" s="179"/>
      <c r="DV35" s="179"/>
      <c r="DW35" s="179"/>
      <c r="DX35" s="179"/>
      <c r="DY35" s="179"/>
      <c r="DZ35" s="179"/>
      <c r="EA35" s="179"/>
      <c r="EB35" s="179"/>
      <c r="EC35" s="179"/>
      <c r="ED35" s="179"/>
      <c r="EE35" s="179"/>
      <c r="EF35" s="179"/>
      <c r="EG35" s="179"/>
      <c r="EH35" s="179"/>
      <c r="EI35" s="179"/>
      <c r="EJ35" s="179"/>
      <c r="EK35" s="179"/>
      <c r="EL35" s="179"/>
      <c r="EM35" s="179"/>
      <c r="EN35" s="179"/>
      <c r="EO35" s="179"/>
      <c r="EP35" s="179"/>
      <c r="EQ35" s="179"/>
      <c r="ER35" s="179"/>
      <c r="ES35" s="179"/>
      <c r="ET35" s="179"/>
      <c r="EU35" s="179"/>
      <c r="EV35" s="179"/>
      <c r="EW35" s="179"/>
      <c r="EX35" s="179"/>
      <c r="EY35" s="179"/>
      <c r="EZ35" s="179"/>
      <c r="FA35" s="179"/>
      <c r="FB35" s="179"/>
      <c r="FC35" s="179"/>
      <c r="FD35" s="179"/>
      <c r="FE35" s="179"/>
      <c r="FF35" s="179"/>
      <c r="FG35" s="179"/>
      <c r="FH35" s="179"/>
      <c r="FI35" s="179"/>
      <c r="FJ35" s="179"/>
      <c r="FK35" s="179"/>
      <c r="FL35" s="179"/>
      <c r="FM35" s="179"/>
      <c r="FN35" s="179"/>
      <c r="FO35" s="179"/>
      <c r="FP35" s="179"/>
      <c r="FQ35" s="179"/>
      <c r="FR35" s="179"/>
      <c r="FS35" s="179"/>
      <c r="FT35" s="179"/>
      <c r="FU35" s="179"/>
      <c r="FV35" s="179"/>
      <c r="FW35" s="179"/>
      <c r="FX35" s="179"/>
      <c r="FY35" s="179"/>
      <c r="FZ35" s="179"/>
      <c r="GA35" s="179"/>
      <c r="GB35" s="179"/>
      <c r="GC35" s="179"/>
      <c r="GD35" s="179"/>
      <c r="GE35" s="179"/>
      <c r="GF35" s="179"/>
      <c r="GG35" s="179"/>
      <c r="GH35" s="179"/>
      <c r="GI35" s="179"/>
      <c r="GJ35" s="179"/>
      <c r="GK35" s="179"/>
      <c r="GL35" s="179"/>
      <c r="GM35" s="181"/>
    </row>
    <row r="36" spans="1:195" ht="12" customHeight="1">
      <c r="A36" s="168"/>
      <c r="B36" s="473"/>
      <c r="C36" s="129"/>
      <c r="D36" s="128"/>
      <c r="E36" s="129"/>
      <c r="F36" s="176" t="s">
        <v>256</v>
      </c>
      <c r="G36" s="489" t="s">
        <v>257</v>
      </c>
      <c r="H36" s="467" t="s">
        <v>258</v>
      </c>
      <c r="I36" s="463" t="s">
        <v>259</v>
      </c>
      <c r="J36" s="177" t="s">
        <v>232</v>
      </c>
      <c r="K36" s="178"/>
      <c r="L36" s="178"/>
      <c r="M36" s="178"/>
      <c r="N36" s="178"/>
      <c r="O36" s="178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79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80">
        <f>IF(BD38=0,0,BD39*1000/BD38)</f>
        <v>0</v>
      </c>
      <c r="BE36" s="180">
        <f>IF(BE38=0,0,BE39*1000/BE38)</f>
        <v>0</v>
      </c>
      <c r="BF36" s="180">
        <f>IF(BF38=0,0,BF39*1000/BF38)</f>
        <v>0</v>
      </c>
      <c r="BG36" s="180">
        <f>IF(BG38=0,0,BG39*1000/BG38)</f>
        <v>0</v>
      </c>
      <c r="BH36" s="179"/>
      <c r="BI36" s="179"/>
      <c r="BJ36" s="179"/>
      <c r="BK36" s="179"/>
      <c r="BL36" s="179"/>
      <c r="BM36" s="179"/>
      <c r="BN36" s="179"/>
      <c r="BO36" s="179"/>
      <c r="BP36" s="179"/>
      <c r="BQ36" s="179"/>
      <c r="BR36" s="179"/>
      <c r="BS36" s="179"/>
      <c r="BT36" s="179"/>
      <c r="BU36" s="179"/>
      <c r="BV36" s="179"/>
      <c r="BW36" s="179"/>
      <c r="BX36" s="180">
        <f>IF(BX38=0,0,BX39*1000/BX38)</f>
        <v>0</v>
      </c>
      <c r="BY36" s="180">
        <f>IF(BY38=0,0,BY39*1000/BY38)</f>
        <v>0</v>
      </c>
      <c r="BZ36" s="180">
        <f>IF(BZ38=0,0,BZ39*1000/BZ38)</f>
        <v>0</v>
      </c>
      <c r="CA36" s="180">
        <f>IF(CA38=0,0,CA39*1000/CA38)</f>
        <v>0</v>
      </c>
      <c r="CB36" s="179"/>
      <c r="CC36" s="179"/>
      <c r="CD36" s="179"/>
      <c r="CE36" s="179"/>
      <c r="CF36" s="179"/>
      <c r="CG36" s="179"/>
      <c r="CH36" s="179"/>
      <c r="CI36" s="179"/>
      <c r="CJ36" s="179"/>
      <c r="CK36" s="179"/>
      <c r="CL36" s="179"/>
      <c r="CM36" s="179"/>
      <c r="CN36" s="179"/>
      <c r="CO36" s="179"/>
      <c r="CP36" s="179"/>
      <c r="CQ36" s="179"/>
      <c r="CR36" s="179"/>
      <c r="CS36" s="179"/>
      <c r="CT36" s="179"/>
      <c r="CU36" s="179"/>
      <c r="CV36" s="179"/>
      <c r="CW36" s="179"/>
      <c r="CX36" s="179"/>
      <c r="CY36" s="179"/>
      <c r="CZ36" s="179"/>
      <c r="DA36" s="179"/>
      <c r="DB36" s="179"/>
      <c r="DC36" s="179"/>
      <c r="DD36" s="180">
        <f>IF(DD38=0,0,DD39*1000/DD38)</f>
        <v>0</v>
      </c>
      <c r="DE36" s="180">
        <f>IF(DE38=0,0,DE39*1000/DE38)</f>
        <v>0</v>
      </c>
      <c r="DF36" s="180">
        <f>IF(DF38=0,0,DF39*1000/DF38)</f>
        <v>0</v>
      </c>
      <c r="DG36" s="180">
        <f>IF(DG38=0,0,DG39*1000/DG38)</f>
        <v>0</v>
      </c>
      <c r="DH36" s="179"/>
      <c r="DI36" s="179"/>
      <c r="DJ36" s="179"/>
      <c r="DK36" s="179"/>
      <c r="DL36" s="179"/>
      <c r="DM36" s="179"/>
      <c r="DN36" s="179"/>
      <c r="DO36" s="179"/>
      <c r="DP36" s="179"/>
      <c r="DQ36" s="179"/>
      <c r="DR36" s="179"/>
      <c r="DS36" s="179"/>
      <c r="DT36" s="179"/>
      <c r="DU36" s="179"/>
      <c r="DV36" s="179"/>
      <c r="DW36" s="179"/>
      <c r="DX36" s="179"/>
      <c r="DY36" s="179"/>
      <c r="DZ36" s="179"/>
      <c r="EA36" s="179"/>
      <c r="EB36" s="179"/>
      <c r="EC36" s="179"/>
      <c r="ED36" s="179"/>
      <c r="EE36" s="179"/>
      <c r="EF36" s="179"/>
      <c r="EG36" s="179"/>
      <c r="EH36" s="179"/>
      <c r="EI36" s="179"/>
      <c r="EJ36" s="179"/>
      <c r="EK36" s="179"/>
      <c r="EL36" s="179"/>
      <c r="EM36" s="179"/>
      <c r="EN36" s="179"/>
      <c r="EO36" s="179"/>
      <c r="EP36" s="179"/>
      <c r="EQ36" s="179"/>
      <c r="ER36" s="179"/>
      <c r="ES36" s="179"/>
      <c r="ET36" s="179"/>
      <c r="EU36" s="179"/>
      <c r="EV36" s="179"/>
      <c r="EW36" s="179"/>
      <c r="EX36" s="179"/>
      <c r="EY36" s="179"/>
      <c r="EZ36" s="179"/>
      <c r="FA36" s="179"/>
      <c r="FB36" s="179"/>
      <c r="FC36" s="179"/>
      <c r="FD36" s="179"/>
      <c r="FE36" s="179"/>
      <c r="FF36" s="179"/>
      <c r="FG36" s="179"/>
      <c r="FH36" s="179"/>
      <c r="FI36" s="179"/>
      <c r="FJ36" s="179"/>
      <c r="FK36" s="179"/>
      <c r="FL36" s="179"/>
      <c r="FM36" s="179"/>
      <c r="FN36" s="179"/>
      <c r="FO36" s="179"/>
      <c r="FP36" s="179"/>
      <c r="FQ36" s="179"/>
      <c r="FR36" s="179"/>
      <c r="FS36" s="179"/>
      <c r="FT36" s="179"/>
      <c r="FU36" s="179"/>
      <c r="FV36" s="179"/>
      <c r="FW36" s="179"/>
      <c r="FX36" s="179"/>
      <c r="FY36" s="179"/>
      <c r="FZ36" s="179"/>
      <c r="GA36" s="179"/>
      <c r="GB36" s="179"/>
      <c r="GC36" s="179"/>
      <c r="GD36" s="179"/>
      <c r="GE36" s="179"/>
      <c r="GF36" s="179"/>
      <c r="GG36" s="179"/>
      <c r="GH36" s="179"/>
      <c r="GI36" s="179"/>
      <c r="GJ36" s="179"/>
      <c r="GK36" s="179"/>
      <c r="GL36" s="179"/>
      <c r="GM36" s="181"/>
    </row>
    <row r="37" spans="1:195" ht="12" customHeight="1">
      <c r="A37" s="168"/>
      <c r="B37" s="473"/>
      <c r="C37" s="129"/>
      <c r="D37" s="128"/>
      <c r="E37" s="129"/>
      <c r="F37" s="176" t="s">
        <v>260</v>
      </c>
      <c r="G37" s="490"/>
      <c r="H37" s="469"/>
      <c r="I37" s="465"/>
      <c r="J37" s="182" t="s">
        <v>234</v>
      </c>
      <c r="K37" s="178"/>
      <c r="L37" s="178"/>
      <c r="M37" s="178"/>
      <c r="N37" s="178"/>
      <c r="O37" s="178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179"/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80">
        <f>IF(BD38=0,0,BD40*1000/BD38)</f>
        <v>0</v>
      </c>
      <c r="BE37" s="180">
        <f>IF(BE38=0,0,BE40*1000/BE38)</f>
        <v>0</v>
      </c>
      <c r="BF37" s="180">
        <f>IF(BF38=0,0,BF40*1000/BF38)</f>
        <v>0</v>
      </c>
      <c r="BG37" s="180">
        <f>IF(BG38=0,0,BG40*1000/BG38)</f>
        <v>0</v>
      </c>
      <c r="BH37" s="179"/>
      <c r="BI37" s="179"/>
      <c r="BJ37" s="179"/>
      <c r="BK37" s="179"/>
      <c r="BL37" s="179"/>
      <c r="BM37" s="179"/>
      <c r="BN37" s="179"/>
      <c r="BO37" s="179"/>
      <c r="BP37" s="179"/>
      <c r="BQ37" s="179"/>
      <c r="BR37" s="179"/>
      <c r="BS37" s="179"/>
      <c r="BT37" s="179"/>
      <c r="BU37" s="179"/>
      <c r="BV37" s="179"/>
      <c r="BW37" s="179"/>
      <c r="BX37" s="180">
        <f>IF(BX38=0,0,BX40*1000/BX38)</f>
        <v>0</v>
      </c>
      <c r="BY37" s="180">
        <f>IF(BY38=0,0,BY40*1000/BY38)</f>
        <v>0</v>
      </c>
      <c r="BZ37" s="180">
        <f>IF(BZ38=0,0,BZ40*1000/BZ38)</f>
        <v>0</v>
      </c>
      <c r="CA37" s="180">
        <f>IF(CA38=0,0,CA40*1000/CA38)</f>
        <v>0</v>
      </c>
      <c r="CB37" s="179"/>
      <c r="CC37" s="179"/>
      <c r="CD37" s="179"/>
      <c r="CE37" s="179"/>
      <c r="CF37" s="179"/>
      <c r="CG37" s="179"/>
      <c r="CH37" s="179"/>
      <c r="CI37" s="179"/>
      <c r="CJ37" s="179"/>
      <c r="CK37" s="179"/>
      <c r="CL37" s="179"/>
      <c r="CM37" s="179"/>
      <c r="CN37" s="179"/>
      <c r="CO37" s="179"/>
      <c r="CP37" s="179"/>
      <c r="CQ37" s="179"/>
      <c r="CR37" s="179"/>
      <c r="CS37" s="179"/>
      <c r="CT37" s="179"/>
      <c r="CU37" s="179"/>
      <c r="CV37" s="179"/>
      <c r="CW37" s="179"/>
      <c r="CX37" s="179"/>
      <c r="CY37" s="179"/>
      <c r="CZ37" s="179"/>
      <c r="DA37" s="179"/>
      <c r="DB37" s="179"/>
      <c r="DC37" s="179"/>
      <c r="DD37" s="180">
        <f>IF(DD38=0,0,DD40*1000/DD38)</f>
        <v>0</v>
      </c>
      <c r="DE37" s="180">
        <f>IF(DE38=0,0,DE40*1000/DE38)</f>
        <v>0</v>
      </c>
      <c r="DF37" s="180">
        <f>IF(DF38=0,0,DF40*1000/DF38)</f>
        <v>0</v>
      </c>
      <c r="DG37" s="180">
        <f>IF(DG38=0,0,DG40*1000/DG38)</f>
        <v>0</v>
      </c>
      <c r="DH37" s="179"/>
      <c r="DI37" s="179"/>
      <c r="DJ37" s="179"/>
      <c r="DK37" s="179"/>
      <c r="DL37" s="179"/>
      <c r="DM37" s="179"/>
      <c r="DN37" s="179"/>
      <c r="DO37" s="179"/>
      <c r="DP37" s="179"/>
      <c r="DQ37" s="179"/>
      <c r="DR37" s="179"/>
      <c r="DS37" s="179"/>
      <c r="DT37" s="179"/>
      <c r="DU37" s="179"/>
      <c r="DV37" s="179"/>
      <c r="DW37" s="179"/>
      <c r="DX37" s="179"/>
      <c r="DY37" s="179"/>
      <c r="DZ37" s="179"/>
      <c r="EA37" s="179"/>
      <c r="EB37" s="179"/>
      <c r="EC37" s="179"/>
      <c r="ED37" s="179"/>
      <c r="EE37" s="179"/>
      <c r="EF37" s="179"/>
      <c r="EG37" s="179"/>
      <c r="EH37" s="179"/>
      <c r="EI37" s="179"/>
      <c r="EJ37" s="179"/>
      <c r="EK37" s="179"/>
      <c r="EL37" s="179"/>
      <c r="EM37" s="179"/>
      <c r="EN37" s="179"/>
      <c r="EO37" s="179"/>
      <c r="EP37" s="179"/>
      <c r="EQ37" s="179"/>
      <c r="ER37" s="179"/>
      <c r="ES37" s="179"/>
      <c r="ET37" s="179"/>
      <c r="EU37" s="179"/>
      <c r="EV37" s="179"/>
      <c r="EW37" s="179"/>
      <c r="EX37" s="179"/>
      <c r="EY37" s="179"/>
      <c r="EZ37" s="179"/>
      <c r="FA37" s="179"/>
      <c r="FB37" s="179"/>
      <c r="FC37" s="179"/>
      <c r="FD37" s="179"/>
      <c r="FE37" s="179"/>
      <c r="FF37" s="179"/>
      <c r="FG37" s="179"/>
      <c r="FH37" s="179"/>
      <c r="FI37" s="179"/>
      <c r="FJ37" s="179"/>
      <c r="FK37" s="179"/>
      <c r="FL37" s="179"/>
      <c r="FM37" s="179"/>
      <c r="FN37" s="179"/>
      <c r="FO37" s="179"/>
      <c r="FP37" s="179"/>
      <c r="FQ37" s="179"/>
      <c r="FR37" s="179"/>
      <c r="FS37" s="179"/>
      <c r="FT37" s="179"/>
      <c r="FU37" s="179"/>
      <c r="FV37" s="179"/>
      <c r="FW37" s="179"/>
      <c r="FX37" s="179"/>
      <c r="FY37" s="179"/>
      <c r="FZ37" s="179"/>
      <c r="GA37" s="179"/>
      <c r="GB37" s="179"/>
      <c r="GC37" s="179"/>
      <c r="GD37" s="179"/>
      <c r="GE37" s="179"/>
      <c r="GF37" s="179"/>
      <c r="GG37" s="179"/>
      <c r="GH37" s="179"/>
      <c r="GI37" s="179"/>
      <c r="GJ37" s="179"/>
      <c r="GK37" s="179"/>
      <c r="GL37" s="179"/>
      <c r="GM37" s="181"/>
    </row>
    <row r="38" spans="1:195" ht="12" customHeight="1">
      <c r="A38" s="168"/>
      <c r="B38" s="473"/>
      <c r="C38" s="129"/>
      <c r="D38" s="128"/>
      <c r="E38" s="129"/>
      <c r="F38" s="176" t="s">
        <v>261</v>
      </c>
      <c r="G38" s="490"/>
      <c r="H38" s="469"/>
      <c r="I38" s="462" t="s">
        <v>262</v>
      </c>
      <c r="J38" s="462"/>
      <c r="K38" s="178"/>
      <c r="L38" s="178"/>
      <c r="M38" s="178"/>
      <c r="N38" s="178"/>
      <c r="O38" s="178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79"/>
      <c r="AE38" s="179"/>
      <c r="AF38" s="179"/>
      <c r="AG38" s="179"/>
      <c r="AH38" s="179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80">
        <f t="shared" ref="BD38:BG40" si="4">SUM(BH38,BL38,BP38,BT38)</f>
        <v>0</v>
      </c>
      <c r="BE38" s="180">
        <f t="shared" si="4"/>
        <v>0</v>
      </c>
      <c r="BF38" s="180">
        <f t="shared" si="4"/>
        <v>0</v>
      </c>
      <c r="BG38" s="180">
        <f t="shared" si="4"/>
        <v>0</v>
      </c>
      <c r="BH38" s="179"/>
      <c r="BI38" s="179"/>
      <c r="BJ38" s="179"/>
      <c r="BK38" s="179"/>
      <c r="BL38" s="179"/>
      <c r="BM38" s="179"/>
      <c r="BN38" s="179"/>
      <c r="BO38" s="179"/>
      <c r="BP38" s="179"/>
      <c r="BQ38" s="179"/>
      <c r="BR38" s="179"/>
      <c r="BS38" s="179"/>
      <c r="BT38" s="179"/>
      <c r="BU38" s="179"/>
      <c r="BV38" s="179"/>
      <c r="BW38" s="179"/>
      <c r="BX38" s="180">
        <f t="shared" ref="BX38:CA40" si="5">SUM(CB38,CF38,CJ38,CN38,CR38,CV38)</f>
        <v>0</v>
      </c>
      <c r="BY38" s="180">
        <f t="shared" si="5"/>
        <v>0</v>
      </c>
      <c r="BZ38" s="180">
        <f t="shared" si="5"/>
        <v>0</v>
      </c>
      <c r="CA38" s="180">
        <f t="shared" si="5"/>
        <v>0</v>
      </c>
      <c r="CB38" s="179"/>
      <c r="CC38" s="179"/>
      <c r="CD38" s="179"/>
      <c r="CE38" s="179"/>
      <c r="CF38" s="179"/>
      <c r="CG38" s="179"/>
      <c r="CH38" s="179"/>
      <c r="CI38" s="179"/>
      <c r="CJ38" s="179"/>
      <c r="CK38" s="179"/>
      <c r="CL38" s="179"/>
      <c r="CM38" s="179"/>
      <c r="CN38" s="179"/>
      <c r="CO38" s="179"/>
      <c r="CP38" s="179"/>
      <c r="CQ38" s="179"/>
      <c r="CR38" s="179"/>
      <c r="CS38" s="179"/>
      <c r="CT38" s="179"/>
      <c r="CU38" s="179"/>
      <c r="CV38" s="179"/>
      <c r="CW38" s="179"/>
      <c r="CX38" s="179"/>
      <c r="CY38" s="179"/>
      <c r="CZ38" s="179"/>
      <c r="DA38" s="179"/>
      <c r="DB38" s="179"/>
      <c r="DC38" s="179"/>
      <c r="DD38" s="180">
        <f t="shared" ref="DD38:DG40" si="6">SUM(DH38,DL38,DP38,DT38,DX38,EB38,EF38,EJ38,EN38)</f>
        <v>0</v>
      </c>
      <c r="DE38" s="180">
        <f t="shared" si="6"/>
        <v>0</v>
      </c>
      <c r="DF38" s="180">
        <f t="shared" si="6"/>
        <v>0</v>
      </c>
      <c r="DG38" s="180">
        <f t="shared" si="6"/>
        <v>0</v>
      </c>
      <c r="DH38" s="179"/>
      <c r="DI38" s="179"/>
      <c r="DJ38" s="179"/>
      <c r="DK38" s="179"/>
      <c r="DL38" s="179"/>
      <c r="DM38" s="179"/>
      <c r="DN38" s="179"/>
      <c r="DO38" s="179"/>
      <c r="DP38" s="179"/>
      <c r="DQ38" s="179"/>
      <c r="DR38" s="179"/>
      <c r="DS38" s="179"/>
      <c r="DT38" s="179"/>
      <c r="DU38" s="179"/>
      <c r="DV38" s="179"/>
      <c r="DW38" s="179"/>
      <c r="DX38" s="179"/>
      <c r="DY38" s="179"/>
      <c r="DZ38" s="179"/>
      <c r="EA38" s="179"/>
      <c r="EB38" s="179"/>
      <c r="EC38" s="179"/>
      <c r="ED38" s="179"/>
      <c r="EE38" s="179"/>
      <c r="EF38" s="179"/>
      <c r="EG38" s="179"/>
      <c r="EH38" s="179"/>
      <c r="EI38" s="179"/>
      <c r="EJ38" s="179"/>
      <c r="EK38" s="179"/>
      <c r="EL38" s="179"/>
      <c r="EM38" s="179"/>
      <c r="EN38" s="179"/>
      <c r="EO38" s="179"/>
      <c r="EP38" s="179"/>
      <c r="EQ38" s="179"/>
      <c r="ER38" s="179"/>
      <c r="ES38" s="179"/>
      <c r="ET38" s="179"/>
      <c r="EU38" s="179"/>
      <c r="EV38" s="179"/>
      <c r="EW38" s="179"/>
      <c r="EX38" s="179"/>
      <c r="EY38" s="179"/>
      <c r="EZ38" s="179"/>
      <c r="FA38" s="179"/>
      <c r="FB38" s="179"/>
      <c r="FC38" s="179"/>
      <c r="FD38" s="179"/>
      <c r="FE38" s="179"/>
      <c r="FF38" s="179"/>
      <c r="FG38" s="179"/>
      <c r="FH38" s="179"/>
      <c r="FI38" s="179"/>
      <c r="FJ38" s="179"/>
      <c r="FK38" s="179"/>
      <c r="FL38" s="179"/>
      <c r="FM38" s="179"/>
      <c r="FN38" s="179"/>
      <c r="FO38" s="179"/>
      <c r="FP38" s="179"/>
      <c r="FQ38" s="179"/>
      <c r="FR38" s="179"/>
      <c r="FS38" s="179"/>
      <c r="FT38" s="179"/>
      <c r="FU38" s="179"/>
      <c r="FV38" s="179"/>
      <c r="FW38" s="179"/>
      <c r="FX38" s="179"/>
      <c r="FY38" s="179"/>
      <c r="FZ38" s="179"/>
      <c r="GA38" s="179"/>
      <c r="GB38" s="179"/>
      <c r="GC38" s="179"/>
      <c r="GD38" s="179"/>
      <c r="GE38" s="179"/>
      <c r="GF38" s="179"/>
      <c r="GG38" s="179"/>
      <c r="GH38" s="179"/>
      <c r="GI38" s="179"/>
      <c r="GJ38" s="179"/>
      <c r="GK38" s="179"/>
      <c r="GL38" s="179"/>
      <c r="GM38" s="181"/>
    </row>
    <row r="39" spans="1:195" ht="12" customHeight="1">
      <c r="A39" s="168"/>
      <c r="B39" s="473"/>
      <c r="C39" s="129"/>
      <c r="D39" s="128"/>
      <c r="E39" s="129"/>
      <c r="F39" s="176" t="s">
        <v>263</v>
      </c>
      <c r="G39" s="490"/>
      <c r="H39" s="470"/>
      <c r="I39" s="482" t="s">
        <v>264</v>
      </c>
      <c r="J39" s="177" t="s">
        <v>232</v>
      </c>
      <c r="K39" s="178"/>
      <c r="L39" s="178"/>
      <c r="M39" s="178"/>
      <c r="N39" s="178"/>
      <c r="O39" s="178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  <c r="AJ39" s="179"/>
      <c r="AK39" s="179"/>
      <c r="AL39" s="179"/>
      <c r="AM39" s="179"/>
      <c r="AN39" s="179"/>
      <c r="AO39" s="179"/>
      <c r="AP39" s="179"/>
      <c r="AQ39" s="179"/>
      <c r="AR39" s="179"/>
      <c r="AS39" s="179"/>
      <c r="AT39" s="179"/>
      <c r="AU39" s="179"/>
      <c r="AV39" s="179"/>
      <c r="AW39" s="179"/>
      <c r="AX39" s="179"/>
      <c r="AY39" s="179"/>
      <c r="AZ39" s="179"/>
      <c r="BA39" s="179"/>
      <c r="BB39" s="179"/>
      <c r="BC39" s="179"/>
      <c r="BD39" s="180">
        <f t="shared" si="4"/>
        <v>0</v>
      </c>
      <c r="BE39" s="180">
        <f t="shared" si="4"/>
        <v>0</v>
      </c>
      <c r="BF39" s="180">
        <f t="shared" si="4"/>
        <v>0</v>
      </c>
      <c r="BG39" s="180">
        <f t="shared" si="4"/>
        <v>0</v>
      </c>
      <c r="BH39" s="179"/>
      <c r="BI39" s="179"/>
      <c r="BJ39" s="179"/>
      <c r="BK39" s="179"/>
      <c r="BL39" s="179"/>
      <c r="BM39" s="179"/>
      <c r="BN39" s="179"/>
      <c r="BO39" s="179"/>
      <c r="BP39" s="179"/>
      <c r="BQ39" s="179"/>
      <c r="BR39" s="179"/>
      <c r="BS39" s="179"/>
      <c r="BT39" s="179"/>
      <c r="BU39" s="179"/>
      <c r="BV39" s="179"/>
      <c r="BW39" s="179"/>
      <c r="BX39" s="180">
        <f t="shared" si="5"/>
        <v>0</v>
      </c>
      <c r="BY39" s="180">
        <f t="shared" si="5"/>
        <v>0</v>
      </c>
      <c r="BZ39" s="180">
        <f t="shared" si="5"/>
        <v>0</v>
      </c>
      <c r="CA39" s="180">
        <f t="shared" si="5"/>
        <v>0</v>
      </c>
      <c r="CB39" s="179"/>
      <c r="CC39" s="179"/>
      <c r="CD39" s="179"/>
      <c r="CE39" s="179"/>
      <c r="CF39" s="179"/>
      <c r="CG39" s="179"/>
      <c r="CH39" s="179"/>
      <c r="CI39" s="179"/>
      <c r="CJ39" s="179"/>
      <c r="CK39" s="179"/>
      <c r="CL39" s="179"/>
      <c r="CM39" s="179"/>
      <c r="CN39" s="179"/>
      <c r="CO39" s="179"/>
      <c r="CP39" s="179"/>
      <c r="CQ39" s="179"/>
      <c r="CR39" s="179"/>
      <c r="CS39" s="179"/>
      <c r="CT39" s="179"/>
      <c r="CU39" s="179"/>
      <c r="CV39" s="179"/>
      <c r="CW39" s="179"/>
      <c r="CX39" s="179"/>
      <c r="CY39" s="179"/>
      <c r="CZ39" s="179"/>
      <c r="DA39" s="179"/>
      <c r="DB39" s="179"/>
      <c r="DC39" s="179"/>
      <c r="DD39" s="180">
        <f t="shared" si="6"/>
        <v>0</v>
      </c>
      <c r="DE39" s="180">
        <f t="shared" si="6"/>
        <v>0</v>
      </c>
      <c r="DF39" s="180">
        <f t="shared" si="6"/>
        <v>0</v>
      </c>
      <c r="DG39" s="180">
        <f t="shared" si="6"/>
        <v>0</v>
      </c>
      <c r="DH39" s="179"/>
      <c r="DI39" s="179"/>
      <c r="DJ39" s="179"/>
      <c r="DK39" s="179"/>
      <c r="DL39" s="179"/>
      <c r="DM39" s="179"/>
      <c r="DN39" s="179"/>
      <c r="DO39" s="179"/>
      <c r="DP39" s="179"/>
      <c r="DQ39" s="179"/>
      <c r="DR39" s="179"/>
      <c r="DS39" s="179"/>
      <c r="DT39" s="179"/>
      <c r="DU39" s="179"/>
      <c r="DV39" s="179"/>
      <c r="DW39" s="179"/>
      <c r="DX39" s="179"/>
      <c r="DY39" s="179"/>
      <c r="DZ39" s="179"/>
      <c r="EA39" s="179"/>
      <c r="EB39" s="179"/>
      <c r="EC39" s="179"/>
      <c r="ED39" s="179"/>
      <c r="EE39" s="179"/>
      <c r="EF39" s="179"/>
      <c r="EG39" s="179"/>
      <c r="EH39" s="179"/>
      <c r="EI39" s="179"/>
      <c r="EJ39" s="179"/>
      <c r="EK39" s="179"/>
      <c r="EL39" s="179"/>
      <c r="EM39" s="179"/>
      <c r="EN39" s="179"/>
      <c r="EO39" s="179"/>
      <c r="EP39" s="179"/>
      <c r="EQ39" s="179"/>
      <c r="ER39" s="179"/>
      <c r="ES39" s="179"/>
      <c r="ET39" s="179"/>
      <c r="EU39" s="179"/>
      <c r="EV39" s="179"/>
      <c r="EW39" s="179"/>
      <c r="EX39" s="179"/>
      <c r="EY39" s="179"/>
      <c r="EZ39" s="179"/>
      <c r="FA39" s="179"/>
      <c r="FB39" s="179"/>
      <c r="FC39" s="179"/>
      <c r="FD39" s="179"/>
      <c r="FE39" s="179"/>
      <c r="FF39" s="179"/>
      <c r="FG39" s="179"/>
      <c r="FH39" s="179"/>
      <c r="FI39" s="179"/>
      <c r="FJ39" s="179"/>
      <c r="FK39" s="179"/>
      <c r="FL39" s="179"/>
      <c r="FM39" s="179"/>
      <c r="FN39" s="179"/>
      <c r="FO39" s="179"/>
      <c r="FP39" s="179"/>
      <c r="FQ39" s="179"/>
      <c r="FR39" s="179"/>
      <c r="FS39" s="179"/>
      <c r="FT39" s="179"/>
      <c r="FU39" s="179"/>
      <c r="FV39" s="179"/>
      <c r="FW39" s="179"/>
      <c r="FX39" s="179"/>
      <c r="FY39" s="179"/>
      <c r="FZ39" s="179"/>
      <c r="GA39" s="179"/>
      <c r="GB39" s="179"/>
      <c r="GC39" s="179"/>
      <c r="GD39" s="179"/>
      <c r="GE39" s="179"/>
      <c r="GF39" s="179"/>
      <c r="GG39" s="179"/>
      <c r="GH39" s="179"/>
      <c r="GI39" s="179"/>
      <c r="GJ39" s="179"/>
      <c r="GK39" s="179"/>
      <c r="GL39" s="179"/>
      <c r="GM39" s="181"/>
    </row>
    <row r="40" spans="1:195" ht="12" customHeight="1">
      <c r="A40" s="168"/>
      <c r="B40" s="473"/>
      <c r="C40" s="129"/>
      <c r="D40" s="128"/>
      <c r="E40" s="129"/>
      <c r="F40" s="176" t="s">
        <v>265</v>
      </c>
      <c r="G40" s="490"/>
      <c r="H40" s="470"/>
      <c r="I40" s="464"/>
      <c r="J40" s="182" t="s">
        <v>234</v>
      </c>
      <c r="K40" s="178"/>
      <c r="L40" s="178"/>
      <c r="M40" s="178"/>
      <c r="N40" s="178"/>
      <c r="O40" s="178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  <c r="BD40" s="180">
        <f t="shared" si="4"/>
        <v>0</v>
      </c>
      <c r="BE40" s="180">
        <f t="shared" si="4"/>
        <v>0</v>
      </c>
      <c r="BF40" s="180">
        <f t="shared" si="4"/>
        <v>0</v>
      </c>
      <c r="BG40" s="180">
        <f t="shared" si="4"/>
        <v>0</v>
      </c>
      <c r="BH40" s="179"/>
      <c r="BI40" s="179"/>
      <c r="BJ40" s="179"/>
      <c r="BK40" s="179"/>
      <c r="BL40" s="179"/>
      <c r="BM40" s="179"/>
      <c r="BN40" s="179"/>
      <c r="BO40" s="179"/>
      <c r="BP40" s="179"/>
      <c r="BQ40" s="179"/>
      <c r="BR40" s="179"/>
      <c r="BS40" s="179"/>
      <c r="BT40" s="179"/>
      <c r="BU40" s="179"/>
      <c r="BV40" s="179"/>
      <c r="BW40" s="179"/>
      <c r="BX40" s="180">
        <f t="shared" si="5"/>
        <v>0</v>
      </c>
      <c r="BY40" s="180">
        <f t="shared" si="5"/>
        <v>0</v>
      </c>
      <c r="BZ40" s="180">
        <f t="shared" si="5"/>
        <v>0</v>
      </c>
      <c r="CA40" s="180">
        <f t="shared" si="5"/>
        <v>0</v>
      </c>
      <c r="CB40" s="179"/>
      <c r="CC40" s="179"/>
      <c r="CD40" s="179"/>
      <c r="CE40" s="179"/>
      <c r="CF40" s="179"/>
      <c r="CG40" s="179"/>
      <c r="CH40" s="179"/>
      <c r="CI40" s="179"/>
      <c r="CJ40" s="179"/>
      <c r="CK40" s="179"/>
      <c r="CL40" s="179"/>
      <c r="CM40" s="179"/>
      <c r="CN40" s="179"/>
      <c r="CO40" s="179"/>
      <c r="CP40" s="179"/>
      <c r="CQ40" s="179"/>
      <c r="CR40" s="179"/>
      <c r="CS40" s="179"/>
      <c r="CT40" s="179"/>
      <c r="CU40" s="179"/>
      <c r="CV40" s="179"/>
      <c r="CW40" s="179"/>
      <c r="CX40" s="179"/>
      <c r="CY40" s="179"/>
      <c r="CZ40" s="179"/>
      <c r="DA40" s="179"/>
      <c r="DB40" s="179"/>
      <c r="DC40" s="179"/>
      <c r="DD40" s="180">
        <f t="shared" si="6"/>
        <v>0</v>
      </c>
      <c r="DE40" s="180">
        <f t="shared" si="6"/>
        <v>0</v>
      </c>
      <c r="DF40" s="180">
        <f t="shared" si="6"/>
        <v>0</v>
      </c>
      <c r="DG40" s="180">
        <f t="shared" si="6"/>
        <v>0</v>
      </c>
      <c r="DH40" s="179"/>
      <c r="DI40" s="179"/>
      <c r="DJ40" s="179"/>
      <c r="DK40" s="179"/>
      <c r="DL40" s="179"/>
      <c r="DM40" s="179"/>
      <c r="DN40" s="179"/>
      <c r="DO40" s="179"/>
      <c r="DP40" s="179"/>
      <c r="DQ40" s="179"/>
      <c r="DR40" s="179"/>
      <c r="DS40" s="179"/>
      <c r="DT40" s="179"/>
      <c r="DU40" s="179"/>
      <c r="DV40" s="179"/>
      <c r="DW40" s="179"/>
      <c r="DX40" s="179"/>
      <c r="DY40" s="179"/>
      <c r="DZ40" s="179"/>
      <c r="EA40" s="179"/>
      <c r="EB40" s="179"/>
      <c r="EC40" s="179"/>
      <c r="ED40" s="179"/>
      <c r="EE40" s="179"/>
      <c r="EF40" s="179"/>
      <c r="EG40" s="179"/>
      <c r="EH40" s="179"/>
      <c r="EI40" s="179"/>
      <c r="EJ40" s="179"/>
      <c r="EK40" s="179"/>
      <c r="EL40" s="179"/>
      <c r="EM40" s="179"/>
      <c r="EN40" s="179"/>
      <c r="EO40" s="179"/>
      <c r="EP40" s="179"/>
      <c r="EQ40" s="179"/>
      <c r="ER40" s="179"/>
      <c r="ES40" s="179"/>
      <c r="ET40" s="179"/>
      <c r="EU40" s="179"/>
      <c r="EV40" s="179"/>
      <c r="EW40" s="179"/>
      <c r="EX40" s="179"/>
      <c r="EY40" s="179"/>
      <c r="EZ40" s="179"/>
      <c r="FA40" s="179"/>
      <c r="FB40" s="179"/>
      <c r="FC40" s="179"/>
      <c r="FD40" s="179"/>
      <c r="FE40" s="179"/>
      <c r="FF40" s="179"/>
      <c r="FG40" s="179"/>
      <c r="FH40" s="179"/>
      <c r="FI40" s="179"/>
      <c r="FJ40" s="179"/>
      <c r="FK40" s="179"/>
      <c r="FL40" s="179"/>
      <c r="FM40" s="179"/>
      <c r="FN40" s="179"/>
      <c r="FO40" s="179"/>
      <c r="FP40" s="179"/>
      <c r="FQ40" s="179"/>
      <c r="FR40" s="179"/>
      <c r="FS40" s="179"/>
      <c r="FT40" s="179"/>
      <c r="FU40" s="179"/>
      <c r="FV40" s="179"/>
      <c r="FW40" s="179"/>
      <c r="FX40" s="179"/>
      <c r="FY40" s="179"/>
      <c r="FZ40" s="179"/>
      <c r="GA40" s="179"/>
      <c r="GB40" s="179"/>
      <c r="GC40" s="179"/>
      <c r="GD40" s="179"/>
      <c r="GE40" s="179"/>
      <c r="GF40" s="179"/>
      <c r="GG40" s="179"/>
      <c r="GH40" s="179"/>
      <c r="GI40" s="179"/>
      <c r="GJ40" s="179"/>
      <c r="GK40" s="179"/>
      <c r="GL40" s="179"/>
      <c r="GM40" s="181"/>
    </row>
    <row r="41" spans="1:195" ht="12" customHeight="1">
      <c r="A41" s="168"/>
      <c r="B41" s="473"/>
      <c r="C41" s="129"/>
      <c r="D41" s="128"/>
      <c r="E41" s="129"/>
      <c r="F41" s="176" t="s">
        <v>266</v>
      </c>
      <c r="G41" s="490"/>
      <c r="H41" s="467" t="s">
        <v>267</v>
      </c>
      <c r="I41" s="463" t="s">
        <v>259</v>
      </c>
      <c r="J41" s="177" t="s">
        <v>232</v>
      </c>
      <c r="K41" s="178"/>
      <c r="L41" s="178"/>
      <c r="M41" s="178"/>
      <c r="N41" s="178"/>
      <c r="O41" s="178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9"/>
      <c r="AO41" s="179"/>
      <c r="AP41" s="179"/>
      <c r="AQ41" s="179"/>
      <c r="AR41" s="179"/>
      <c r="AS41" s="179"/>
      <c r="AT41" s="179"/>
      <c r="AU41" s="179"/>
      <c r="AV41" s="179"/>
      <c r="AW41" s="179"/>
      <c r="AX41" s="179"/>
      <c r="AY41" s="179"/>
      <c r="AZ41" s="179"/>
      <c r="BA41" s="179"/>
      <c r="BB41" s="179"/>
      <c r="BC41" s="179"/>
      <c r="BD41" s="180">
        <f>IF(BD43=0,0,BD44*1000/BD43)</f>
        <v>0</v>
      </c>
      <c r="BE41" s="180">
        <f>IF(BE43=0,0,BE44*1000/BE43)</f>
        <v>0</v>
      </c>
      <c r="BF41" s="180">
        <f>IF(BF43=0,0,BF44*1000/BF43)</f>
        <v>0</v>
      </c>
      <c r="BG41" s="180">
        <f>IF(BG43=0,0,BG44*1000/BG43)</f>
        <v>0</v>
      </c>
      <c r="BH41" s="179"/>
      <c r="BI41" s="179"/>
      <c r="BJ41" s="179"/>
      <c r="BK41" s="179"/>
      <c r="BL41" s="179"/>
      <c r="BM41" s="179"/>
      <c r="BN41" s="179"/>
      <c r="BO41" s="179"/>
      <c r="BP41" s="179"/>
      <c r="BQ41" s="179"/>
      <c r="BR41" s="179"/>
      <c r="BS41" s="179"/>
      <c r="BT41" s="179"/>
      <c r="BU41" s="179"/>
      <c r="BV41" s="179"/>
      <c r="BW41" s="179"/>
      <c r="BX41" s="180">
        <f>IF(BX43=0,0,BX44*1000/BX43)</f>
        <v>0</v>
      </c>
      <c r="BY41" s="180">
        <f>IF(BY43=0,0,BY44*1000/BY43)</f>
        <v>0</v>
      </c>
      <c r="BZ41" s="180">
        <f>IF(BZ43=0,0,BZ44*1000/BZ43)</f>
        <v>0</v>
      </c>
      <c r="CA41" s="180">
        <f>IF(CA43=0,0,CA44*1000/CA43)</f>
        <v>0</v>
      </c>
      <c r="CB41" s="179"/>
      <c r="CC41" s="179"/>
      <c r="CD41" s="179"/>
      <c r="CE41" s="179"/>
      <c r="CF41" s="179"/>
      <c r="CG41" s="179"/>
      <c r="CH41" s="179"/>
      <c r="CI41" s="179"/>
      <c r="CJ41" s="179"/>
      <c r="CK41" s="179"/>
      <c r="CL41" s="179"/>
      <c r="CM41" s="179"/>
      <c r="CN41" s="179"/>
      <c r="CO41" s="179"/>
      <c r="CP41" s="179"/>
      <c r="CQ41" s="179"/>
      <c r="CR41" s="179"/>
      <c r="CS41" s="179"/>
      <c r="CT41" s="179"/>
      <c r="CU41" s="179"/>
      <c r="CV41" s="179"/>
      <c r="CW41" s="179"/>
      <c r="CX41" s="179"/>
      <c r="CY41" s="179"/>
      <c r="CZ41" s="179"/>
      <c r="DA41" s="179"/>
      <c r="DB41" s="179"/>
      <c r="DC41" s="179"/>
      <c r="DD41" s="180">
        <f>IF(DD43=0,0,DD44*1000/DD43)</f>
        <v>0</v>
      </c>
      <c r="DE41" s="180">
        <f>IF(DE43=0,0,DE44*1000/DE43)</f>
        <v>0</v>
      </c>
      <c r="DF41" s="180">
        <f>IF(DF43=0,0,DF44*1000/DF43)</f>
        <v>0</v>
      </c>
      <c r="DG41" s="180">
        <f>IF(DG43=0,0,DG44*1000/DG43)</f>
        <v>0</v>
      </c>
      <c r="DH41" s="179"/>
      <c r="DI41" s="179"/>
      <c r="DJ41" s="179"/>
      <c r="DK41" s="179"/>
      <c r="DL41" s="179"/>
      <c r="DM41" s="179"/>
      <c r="DN41" s="179"/>
      <c r="DO41" s="179"/>
      <c r="DP41" s="179"/>
      <c r="DQ41" s="179"/>
      <c r="DR41" s="179"/>
      <c r="DS41" s="179"/>
      <c r="DT41" s="179"/>
      <c r="DU41" s="179"/>
      <c r="DV41" s="179"/>
      <c r="DW41" s="179"/>
      <c r="DX41" s="179"/>
      <c r="DY41" s="179"/>
      <c r="DZ41" s="179"/>
      <c r="EA41" s="179"/>
      <c r="EB41" s="179"/>
      <c r="EC41" s="179"/>
      <c r="ED41" s="179"/>
      <c r="EE41" s="179"/>
      <c r="EF41" s="179"/>
      <c r="EG41" s="179"/>
      <c r="EH41" s="179"/>
      <c r="EI41" s="179"/>
      <c r="EJ41" s="179"/>
      <c r="EK41" s="179"/>
      <c r="EL41" s="179"/>
      <c r="EM41" s="179"/>
      <c r="EN41" s="179"/>
      <c r="EO41" s="179"/>
      <c r="EP41" s="179"/>
      <c r="EQ41" s="179"/>
      <c r="ER41" s="179"/>
      <c r="ES41" s="179"/>
      <c r="ET41" s="179"/>
      <c r="EU41" s="179"/>
      <c r="EV41" s="179"/>
      <c r="EW41" s="179"/>
      <c r="EX41" s="179"/>
      <c r="EY41" s="179"/>
      <c r="EZ41" s="179"/>
      <c r="FA41" s="179"/>
      <c r="FB41" s="179"/>
      <c r="FC41" s="179"/>
      <c r="FD41" s="179"/>
      <c r="FE41" s="179"/>
      <c r="FF41" s="179"/>
      <c r="FG41" s="179"/>
      <c r="FH41" s="179"/>
      <c r="FI41" s="179"/>
      <c r="FJ41" s="179"/>
      <c r="FK41" s="179"/>
      <c r="FL41" s="179"/>
      <c r="FM41" s="179"/>
      <c r="FN41" s="179"/>
      <c r="FO41" s="179"/>
      <c r="FP41" s="179"/>
      <c r="FQ41" s="179"/>
      <c r="FR41" s="179"/>
      <c r="FS41" s="179"/>
      <c r="FT41" s="179"/>
      <c r="FU41" s="179"/>
      <c r="FV41" s="179"/>
      <c r="FW41" s="179"/>
      <c r="FX41" s="179"/>
      <c r="FY41" s="179"/>
      <c r="FZ41" s="179"/>
      <c r="GA41" s="179"/>
      <c r="GB41" s="179"/>
      <c r="GC41" s="179"/>
      <c r="GD41" s="179"/>
      <c r="GE41" s="179"/>
      <c r="GF41" s="179"/>
      <c r="GG41" s="179"/>
      <c r="GH41" s="179"/>
      <c r="GI41" s="179"/>
      <c r="GJ41" s="179"/>
      <c r="GK41" s="179"/>
      <c r="GL41" s="179"/>
      <c r="GM41" s="181"/>
    </row>
    <row r="42" spans="1:195" ht="12" customHeight="1">
      <c r="A42" s="168"/>
      <c r="B42" s="473"/>
      <c r="C42" s="129"/>
      <c r="D42" s="128"/>
      <c r="E42" s="129"/>
      <c r="F42" s="176" t="s">
        <v>268</v>
      </c>
      <c r="G42" s="490"/>
      <c r="H42" s="469"/>
      <c r="I42" s="465"/>
      <c r="J42" s="182" t="s">
        <v>234</v>
      </c>
      <c r="K42" s="178"/>
      <c r="L42" s="178"/>
      <c r="M42" s="178"/>
      <c r="N42" s="178"/>
      <c r="O42" s="178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179"/>
      <c r="AJ42" s="179"/>
      <c r="AK42" s="179"/>
      <c r="AL42" s="179"/>
      <c r="AM42" s="179"/>
      <c r="AN42" s="179"/>
      <c r="AO42" s="179"/>
      <c r="AP42" s="179"/>
      <c r="AQ42" s="179"/>
      <c r="AR42" s="179"/>
      <c r="AS42" s="179"/>
      <c r="AT42" s="179"/>
      <c r="AU42" s="179"/>
      <c r="AV42" s="179"/>
      <c r="AW42" s="179"/>
      <c r="AX42" s="179"/>
      <c r="AY42" s="179"/>
      <c r="AZ42" s="179"/>
      <c r="BA42" s="179"/>
      <c r="BB42" s="179"/>
      <c r="BC42" s="179"/>
      <c r="BD42" s="180">
        <f>IF(BD43=0,0,BD45*1000/BD43)</f>
        <v>0</v>
      </c>
      <c r="BE42" s="180">
        <f>IF(BE43=0,0,BE45*1000/BE43)</f>
        <v>0</v>
      </c>
      <c r="BF42" s="180">
        <f>IF(BF43=0,0,BF45*1000/BF43)</f>
        <v>0</v>
      </c>
      <c r="BG42" s="180">
        <f>IF(BG43=0,0,BG45*1000/BG43)</f>
        <v>0</v>
      </c>
      <c r="BH42" s="179"/>
      <c r="BI42" s="179"/>
      <c r="BJ42" s="179"/>
      <c r="BK42" s="179"/>
      <c r="BL42" s="179"/>
      <c r="BM42" s="179"/>
      <c r="BN42" s="179"/>
      <c r="BO42" s="179"/>
      <c r="BP42" s="179"/>
      <c r="BQ42" s="179"/>
      <c r="BR42" s="179"/>
      <c r="BS42" s="179"/>
      <c r="BT42" s="179"/>
      <c r="BU42" s="179"/>
      <c r="BV42" s="179"/>
      <c r="BW42" s="179"/>
      <c r="BX42" s="180">
        <f>IF(BX43=0,0,BX45*1000/BX43)</f>
        <v>0</v>
      </c>
      <c r="BY42" s="180">
        <f>IF(BY43=0,0,BY45*1000/BY43)</f>
        <v>0</v>
      </c>
      <c r="BZ42" s="180">
        <f>IF(BZ43=0,0,BZ45*1000/BZ43)</f>
        <v>0</v>
      </c>
      <c r="CA42" s="180">
        <f>IF(CA43=0,0,CA45*1000/CA43)</f>
        <v>0</v>
      </c>
      <c r="CB42" s="179"/>
      <c r="CC42" s="179"/>
      <c r="CD42" s="179"/>
      <c r="CE42" s="179"/>
      <c r="CF42" s="179"/>
      <c r="CG42" s="179"/>
      <c r="CH42" s="179"/>
      <c r="CI42" s="179"/>
      <c r="CJ42" s="179"/>
      <c r="CK42" s="179"/>
      <c r="CL42" s="179"/>
      <c r="CM42" s="179"/>
      <c r="CN42" s="179"/>
      <c r="CO42" s="179"/>
      <c r="CP42" s="179"/>
      <c r="CQ42" s="179"/>
      <c r="CR42" s="179"/>
      <c r="CS42" s="179"/>
      <c r="CT42" s="179"/>
      <c r="CU42" s="179"/>
      <c r="CV42" s="179"/>
      <c r="CW42" s="179"/>
      <c r="CX42" s="179"/>
      <c r="CY42" s="179"/>
      <c r="CZ42" s="179"/>
      <c r="DA42" s="179"/>
      <c r="DB42" s="179"/>
      <c r="DC42" s="179"/>
      <c r="DD42" s="180">
        <f>IF(DD43=0,0,DD45*1000/DD43)</f>
        <v>0</v>
      </c>
      <c r="DE42" s="180">
        <f>IF(DE43=0,0,DE45*1000/DE43)</f>
        <v>0</v>
      </c>
      <c r="DF42" s="180">
        <f>IF(DF43=0,0,DF45*1000/DF43)</f>
        <v>0</v>
      </c>
      <c r="DG42" s="180">
        <f>IF(DG43=0,0,DG45*1000/DG43)</f>
        <v>0</v>
      </c>
      <c r="DH42" s="179"/>
      <c r="DI42" s="179"/>
      <c r="DJ42" s="179"/>
      <c r="DK42" s="179"/>
      <c r="DL42" s="179"/>
      <c r="DM42" s="179"/>
      <c r="DN42" s="179"/>
      <c r="DO42" s="179"/>
      <c r="DP42" s="179"/>
      <c r="DQ42" s="179"/>
      <c r="DR42" s="179"/>
      <c r="DS42" s="179"/>
      <c r="DT42" s="179"/>
      <c r="DU42" s="179"/>
      <c r="DV42" s="179"/>
      <c r="DW42" s="179"/>
      <c r="DX42" s="179"/>
      <c r="DY42" s="179"/>
      <c r="DZ42" s="179"/>
      <c r="EA42" s="179"/>
      <c r="EB42" s="179"/>
      <c r="EC42" s="179"/>
      <c r="ED42" s="179"/>
      <c r="EE42" s="179"/>
      <c r="EF42" s="179"/>
      <c r="EG42" s="179"/>
      <c r="EH42" s="179"/>
      <c r="EI42" s="179"/>
      <c r="EJ42" s="179"/>
      <c r="EK42" s="179"/>
      <c r="EL42" s="179"/>
      <c r="EM42" s="179"/>
      <c r="EN42" s="179"/>
      <c r="EO42" s="179"/>
      <c r="EP42" s="179"/>
      <c r="EQ42" s="179"/>
      <c r="ER42" s="179"/>
      <c r="ES42" s="179"/>
      <c r="ET42" s="179"/>
      <c r="EU42" s="179"/>
      <c r="EV42" s="179"/>
      <c r="EW42" s="179"/>
      <c r="EX42" s="179"/>
      <c r="EY42" s="179"/>
      <c r="EZ42" s="179"/>
      <c r="FA42" s="179"/>
      <c r="FB42" s="179"/>
      <c r="FC42" s="179"/>
      <c r="FD42" s="179"/>
      <c r="FE42" s="179"/>
      <c r="FF42" s="179"/>
      <c r="FG42" s="179"/>
      <c r="FH42" s="179"/>
      <c r="FI42" s="179"/>
      <c r="FJ42" s="179"/>
      <c r="FK42" s="179"/>
      <c r="FL42" s="179"/>
      <c r="FM42" s="179"/>
      <c r="FN42" s="179"/>
      <c r="FO42" s="179"/>
      <c r="FP42" s="179"/>
      <c r="FQ42" s="179"/>
      <c r="FR42" s="179"/>
      <c r="FS42" s="179"/>
      <c r="FT42" s="179"/>
      <c r="FU42" s="179"/>
      <c r="FV42" s="179"/>
      <c r="FW42" s="179"/>
      <c r="FX42" s="179"/>
      <c r="FY42" s="179"/>
      <c r="FZ42" s="179"/>
      <c r="GA42" s="179"/>
      <c r="GB42" s="179"/>
      <c r="GC42" s="179"/>
      <c r="GD42" s="179"/>
      <c r="GE42" s="179"/>
      <c r="GF42" s="179"/>
      <c r="GG42" s="179"/>
      <c r="GH42" s="179"/>
      <c r="GI42" s="179"/>
      <c r="GJ42" s="179"/>
      <c r="GK42" s="179"/>
      <c r="GL42" s="179"/>
      <c r="GM42" s="181"/>
    </row>
    <row r="43" spans="1:195" ht="12" customHeight="1">
      <c r="A43" s="168"/>
      <c r="B43" s="473"/>
      <c r="C43" s="129"/>
      <c r="D43" s="128"/>
      <c r="E43" s="129"/>
      <c r="F43" s="176" t="s">
        <v>269</v>
      </c>
      <c r="G43" s="490"/>
      <c r="H43" s="469"/>
      <c r="I43" s="462" t="s">
        <v>262</v>
      </c>
      <c r="J43" s="462"/>
      <c r="K43" s="178"/>
      <c r="L43" s="178"/>
      <c r="M43" s="178"/>
      <c r="N43" s="178"/>
      <c r="O43" s="178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  <c r="AN43" s="179"/>
      <c r="AO43" s="179"/>
      <c r="AP43" s="179"/>
      <c r="AQ43" s="179"/>
      <c r="AR43" s="179"/>
      <c r="AS43" s="179"/>
      <c r="AT43" s="179"/>
      <c r="AU43" s="179"/>
      <c r="AV43" s="179"/>
      <c r="AW43" s="179"/>
      <c r="AX43" s="179"/>
      <c r="AY43" s="179"/>
      <c r="AZ43" s="179"/>
      <c r="BA43" s="179"/>
      <c r="BB43" s="179"/>
      <c r="BC43" s="179"/>
      <c r="BD43" s="180">
        <f t="shared" ref="BD43:BG45" si="7">SUM(BH43,BL43,BP43,BT43)</f>
        <v>0</v>
      </c>
      <c r="BE43" s="180">
        <f t="shared" si="7"/>
        <v>0</v>
      </c>
      <c r="BF43" s="180">
        <f t="shared" si="7"/>
        <v>0</v>
      </c>
      <c r="BG43" s="180">
        <f t="shared" si="7"/>
        <v>0</v>
      </c>
      <c r="BH43" s="179"/>
      <c r="BI43" s="179"/>
      <c r="BJ43" s="179"/>
      <c r="BK43" s="179"/>
      <c r="BL43" s="179"/>
      <c r="BM43" s="179"/>
      <c r="BN43" s="179"/>
      <c r="BO43" s="179"/>
      <c r="BP43" s="179"/>
      <c r="BQ43" s="179"/>
      <c r="BR43" s="179"/>
      <c r="BS43" s="179"/>
      <c r="BT43" s="179"/>
      <c r="BU43" s="179"/>
      <c r="BV43" s="179"/>
      <c r="BW43" s="179"/>
      <c r="BX43" s="180">
        <f t="shared" ref="BX43:CA45" si="8">SUM(CB43,CF43,CJ43,CN43,CR43,CV43)</f>
        <v>0</v>
      </c>
      <c r="BY43" s="180">
        <f t="shared" si="8"/>
        <v>0</v>
      </c>
      <c r="BZ43" s="180">
        <f t="shared" si="8"/>
        <v>0</v>
      </c>
      <c r="CA43" s="180">
        <f t="shared" si="8"/>
        <v>0</v>
      </c>
      <c r="CB43" s="179"/>
      <c r="CC43" s="179"/>
      <c r="CD43" s="179"/>
      <c r="CE43" s="179"/>
      <c r="CF43" s="179"/>
      <c r="CG43" s="179"/>
      <c r="CH43" s="179"/>
      <c r="CI43" s="179"/>
      <c r="CJ43" s="179"/>
      <c r="CK43" s="179"/>
      <c r="CL43" s="179"/>
      <c r="CM43" s="179"/>
      <c r="CN43" s="179"/>
      <c r="CO43" s="179"/>
      <c r="CP43" s="179"/>
      <c r="CQ43" s="179"/>
      <c r="CR43" s="179"/>
      <c r="CS43" s="179"/>
      <c r="CT43" s="179"/>
      <c r="CU43" s="179"/>
      <c r="CV43" s="179"/>
      <c r="CW43" s="179"/>
      <c r="CX43" s="179"/>
      <c r="CY43" s="179"/>
      <c r="CZ43" s="179"/>
      <c r="DA43" s="179"/>
      <c r="DB43" s="179"/>
      <c r="DC43" s="179"/>
      <c r="DD43" s="180">
        <f t="shared" ref="DD43:DG45" si="9">SUM(DH43,DL43,DP43,DT43,DX43,EB43,EF43,EJ43,EN43)</f>
        <v>0</v>
      </c>
      <c r="DE43" s="180">
        <f t="shared" si="9"/>
        <v>0</v>
      </c>
      <c r="DF43" s="180">
        <f t="shared" si="9"/>
        <v>0</v>
      </c>
      <c r="DG43" s="180">
        <f t="shared" si="9"/>
        <v>0</v>
      </c>
      <c r="DH43" s="179"/>
      <c r="DI43" s="179"/>
      <c r="DJ43" s="179"/>
      <c r="DK43" s="179"/>
      <c r="DL43" s="179"/>
      <c r="DM43" s="179"/>
      <c r="DN43" s="179"/>
      <c r="DO43" s="179"/>
      <c r="DP43" s="179"/>
      <c r="DQ43" s="179"/>
      <c r="DR43" s="179"/>
      <c r="DS43" s="179"/>
      <c r="DT43" s="179"/>
      <c r="DU43" s="179"/>
      <c r="DV43" s="179"/>
      <c r="DW43" s="179"/>
      <c r="DX43" s="179"/>
      <c r="DY43" s="179"/>
      <c r="DZ43" s="179"/>
      <c r="EA43" s="179"/>
      <c r="EB43" s="179"/>
      <c r="EC43" s="179"/>
      <c r="ED43" s="179"/>
      <c r="EE43" s="179"/>
      <c r="EF43" s="179"/>
      <c r="EG43" s="179"/>
      <c r="EH43" s="179"/>
      <c r="EI43" s="179"/>
      <c r="EJ43" s="179"/>
      <c r="EK43" s="179"/>
      <c r="EL43" s="179"/>
      <c r="EM43" s="179"/>
      <c r="EN43" s="179"/>
      <c r="EO43" s="179"/>
      <c r="EP43" s="179"/>
      <c r="EQ43" s="179"/>
      <c r="ER43" s="179"/>
      <c r="ES43" s="179"/>
      <c r="ET43" s="179"/>
      <c r="EU43" s="179"/>
      <c r="EV43" s="179"/>
      <c r="EW43" s="179"/>
      <c r="EX43" s="179"/>
      <c r="EY43" s="179"/>
      <c r="EZ43" s="179"/>
      <c r="FA43" s="179"/>
      <c r="FB43" s="179"/>
      <c r="FC43" s="179"/>
      <c r="FD43" s="179"/>
      <c r="FE43" s="179"/>
      <c r="FF43" s="179"/>
      <c r="FG43" s="179"/>
      <c r="FH43" s="179"/>
      <c r="FI43" s="179"/>
      <c r="FJ43" s="179"/>
      <c r="FK43" s="179"/>
      <c r="FL43" s="179"/>
      <c r="FM43" s="179"/>
      <c r="FN43" s="179"/>
      <c r="FO43" s="179"/>
      <c r="FP43" s="179"/>
      <c r="FQ43" s="179"/>
      <c r="FR43" s="179"/>
      <c r="FS43" s="179"/>
      <c r="FT43" s="179"/>
      <c r="FU43" s="179"/>
      <c r="FV43" s="179"/>
      <c r="FW43" s="179"/>
      <c r="FX43" s="179"/>
      <c r="FY43" s="179"/>
      <c r="FZ43" s="179"/>
      <c r="GA43" s="179"/>
      <c r="GB43" s="179"/>
      <c r="GC43" s="179"/>
      <c r="GD43" s="179"/>
      <c r="GE43" s="179"/>
      <c r="GF43" s="179"/>
      <c r="GG43" s="179"/>
      <c r="GH43" s="179"/>
      <c r="GI43" s="179"/>
      <c r="GJ43" s="179"/>
      <c r="GK43" s="179"/>
      <c r="GL43" s="179"/>
      <c r="GM43" s="181"/>
    </row>
    <row r="44" spans="1:195" ht="12" customHeight="1">
      <c r="A44" s="168"/>
      <c r="B44" s="473"/>
      <c r="C44" s="129"/>
      <c r="D44" s="128"/>
      <c r="E44" s="129"/>
      <c r="F44" s="176" t="s">
        <v>270</v>
      </c>
      <c r="G44" s="490"/>
      <c r="H44" s="470"/>
      <c r="I44" s="482" t="s">
        <v>264</v>
      </c>
      <c r="J44" s="177" t="s">
        <v>232</v>
      </c>
      <c r="K44" s="178"/>
      <c r="L44" s="178"/>
      <c r="M44" s="178"/>
      <c r="N44" s="178"/>
      <c r="O44" s="178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79"/>
      <c r="AR44" s="179"/>
      <c r="AS44" s="179"/>
      <c r="AT44" s="179"/>
      <c r="AU44" s="179"/>
      <c r="AV44" s="179"/>
      <c r="AW44" s="179"/>
      <c r="AX44" s="179"/>
      <c r="AY44" s="179"/>
      <c r="AZ44" s="179"/>
      <c r="BA44" s="179"/>
      <c r="BB44" s="179"/>
      <c r="BC44" s="179"/>
      <c r="BD44" s="180">
        <f t="shared" si="7"/>
        <v>0</v>
      </c>
      <c r="BE44" s="180">
        <f t="shared" si="7"/>
        <v>0</v>
      </c>
      <c r="BF44" s="180">
        <f t="shared" si="7"/>
        <v>0</v>
      </c>
      <c r="BG44" s="180">
        <f t="shared" si="7"/>
        <v>0</v>
      </c>
      <c r="BH44" s="179"/>
      <c r="BI44" s="179"/>
      <c r="BJ44" s="179"/>
      <c r="BK44" s="179"/>
      <c r="BL44" s="179"/>
      <c r="BM44" s="179"/>
      <c r="BN44" s="179"/>
      <c r="BO44" s="179"/>
      <c r="BP44" s="179"/>
      <c r="BQ44" s="179"/>
      <c r="BR44" s="179"/>
      <c r="BS44" s="179"/>
      <c r="BT44" s="179"/>
      <c r="BU44" s="179"/>
      <c r="BV44" s="179"/>
      <c r="BW44" s="179"/>
      <c r="BX44" s="180">
        <f t="shared" si="8"/>
        <v>0</v>
      </c>
      <c r="BY44" s="180">
        <f t="shared" si="8"/>
        <v>0</v>
      </c>
      <c r="BZ44" s="180">
        <f t="shared" si="8"/>
        <v>0</v>
      </c>
      <c r="CA44" s="180">
        <f t="shared" si="8"/>
        <v>0</v>
      </c>
      <c r="CB44" s="179"/>
      <c r="CC44" s="179"/>
      <c r="CD44" s="179"/>
      <c r="CE44" s="179"/>
      <c r="CF44" s="179"/>
      <c r="CG44" s="179"/>
      <c r="CH44" s="179"/>
      <c r="CI44" s="179"/>
      <c r="CJ44" s="179"/>
      <c r="CK44" s="179"/>
      <c r="CL44" s="179"/>
      <c r="CM44" s="179"/>
      <c r="CN44" s="179"/>
      <c r="CO44" s="179"/>
      <c r="CP44" s="179"/>
      <c r="CQ44" s="179"/>
      <c r="CR44" s="179"/>
      <c r="CS44" s="179"/>
      <c r="CT44" s="179"/>
      <c r="CU44" s="179"/>
      <c r="CV44" s="179"/>
      <c r="CW44" s="179"/>
      <c r="CX44" s="179"/>
      <c r="CY44" s="179"/>
      <c r="CZ44" s="179"/>
      <c r="DA44" s="179"/>
      <c r="DB44" s="179"/>
      <c r="DC44" s="179"/>
      <c r="DD44" s="180">
        <f t="shared" si="9"/>
        <v>0</v>
      </c>
      <c r="DE44" s="180">
        <f t="shared" si="9"/>
        <v>0</v>
      </c>
      <c r="DF44" s="180">
        <f t="shared" si="9"/>
        <v>0</v>
      </c>
      <c r="DG44" s="180">
        <f t="shared" si="9"/>
        <v>0</v>
      </c>
      <c r="DH44" s="179"/>
      <c r="DI44" s="179"/>
      <c r="DJ44" s="179"/>
      <c r="DK44" s="179"/>
      <c r="DL44" s="179"/>
      <c r="DM44" s="179"/>
      <c r="DN44" s="179"/>
      <c r="DO44" s="179"/>
      <c r="DP44" s="179"/>
      <c r="DQ44" s="179"/>
      <c r="DR44" s="179"/>
      <c r="DS44" s="179"/>
      <c r="DT44" s="179"/>
      <c r="DU44" s="179"/>
      <c r="DV44" s="179"/>
      <c r="DW44" s="179"/>
      <c r="DX44" s="179"/>
      <c r="DY44" s="179"/>
      <c r="DZ44" s="179"/>
      <c r="EA44" s="179"/>
      <c r="EB44" s="179"/>
      <c r="EC44" s="179"/>
      <c r="ED44" s="179"/>
      <c r="EE44" s="179"/>
      <c r="EF44" s="179"/>
      <c r="EG44" s="179"/>
      <c r="EH44" s="179"/>
      <c r="EI44" s="179"/>
      <c r="EJ44" s="179"/>
      <c r="EK44" s="179"/>
      <c r="EL44" s="179"/>
      <c r="EM44" s="179"/>
      <c r="EN44" s="179"/>
      <c r="EO44" s="179"/>
      <c r="EP44" s="179"/>
      <c r="EQ44" s="179"/>
      <c r="ER44" s="179"/>
      <c r="ES44" s="179"/>
      <c r="ET44" s="179"/>
      <c r="EU44" s="179"/>
      <c r="EV44" s="179"/>
      <c r="EW44" s="179"/>
      <c r="EX44" s="179"/>
      <c r="EY44" s="179"/>
      <c r="EZ44" s="179"/>
      <c r="FA44" s="179"/>
      <c r="FB44" s="179"/>
      <c r="FC44" s="179"/>
      <c r="FD44" s="179"/>
      <c r="FE44" s="179"/>
      <c r="FF44" s="179"/>
      <c r="FG44" s="179"/>
      <c r="FH44" s="179"/>
      <c r="FI44" s="179"/>
      <c r="FJ44" s="179"/>
      <c r="FK44" s="179"/>
      <c r="FL44" s="179"/>
      <c r="FM44" s="179"/>
      <c r="FN44" s="179"/>
      <c r="FO44" s="179"/>
      <c r="FP44" s="179"/>
      <c r="FQ44" s="179"/>
      <c r="FR44" s="179"/>
      <c r="FS44" s="179"/>
      <c r="FT44" s="179"/>
      <c r="FU44" s="179"/>
      <c r="FV44" s="179"/>
      <c r="FW44" s="179"/>
      <c r="FX44" s="179"/>
      <c r="FY44" s="179"/>
      <c r="FZ44" s="179"/>
      <c r="GA44" s="179"/>
      <c r="GB44" s="179"/>
      <c r="GC44" s="179"/>
      <c r="GD44" s="179"/>
      <c r="GE44" s="179"/>
      <c r="GF44" s="179"/>
      <c r="GG44" s="179"/>
      <c r="GH44" s="179"/>
      <c r="GI44" s="179"/>
      <c r="GJ44" s="179"/>
      <c r="GK44" s="179"/>
      <c r="GL44" s="179"/>
      <c r="GM44" s="181"/>
    </row>
    <row r="45" spans="1:195" ht="12" customHeight="1">
      <c r="A45" s="168"/>
      <c r="B45" s="473"/>
      <c r="C45" s="129"/>
      <c r="D45" s="128"/>
      <c r="E45" s="129"/>
      <c r="F45" s="176" t="s">
        <v>271</v>
      </c>
      <c r="G45" s="490"/>
      <c r="H45" s="470"/>
      <c r="I45" s="464"/>
      <c r="J45" s="182" t="s">
        <v>234</v>
      </c>
      <c r="K45" s="178"/>
      <c r="L45" s="178"/>
      <c r="M45" s="178"/>
      <c r="N45" s="178"/>
      <c r="O45" s="178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  <c r="AN45" s="179"/>
      <c r="AO45" s="179"/>
      <c r="AP45" s="179"/>
      <c r="AQ45" s="179"/>
      <c r="AR45" s="179"/>
      <c r="AS45" s="179"/>
      <c r="AT45" s="179"/>
      <c r="AU45" s="179"/>
      <c r="AV45" s="179"/>
      <c r="AW45" s="179"/>
      <c r="AX45" s="179"/>
      <c r="AY45" s="179"/>
      <c r="AZ45" s="179"/>
      <c r="BA45" s="179"/>
      <c r="BB45" s="179"/>
      <c r="BC45" s="179"/>
      <c r="BD45" s="180">
        <f t="shared" si="7"/>
        <v>0</v>
      </c>
      <c r="BE45" s="180">
        <f t="shared" si="7"/>
        <v>0</v>
      </c>
      <c r="BF45" s="180">
        <f t="shared" si="7"/>
        <v>0</v>
      </c>
      <c r="BG45" s="180">
        <f t="shared" si="7"/>
        <v>0</v>
      </c>
      <c r="BH45" s="179"/>
      <c r="BI45" s="179"/>
      <c r="BJ45" s="179"/>
      <c r="BK45" s="179"/>
      <c r="BL45" s="179"/>
      <c r="BM45" s="179"/>
      <c r="BN45" s="179"/>
      <c r="BO45" s="179"/>
      <c r="BP45" s="179"/>
      <c r="BQ45" s="179"/>
      <c r="BR45" s="179"/>
      <c r="BS45" s="179"/>
      <c r="BT45" s="179"/>
      <c r="BU45" s="179"/>
      <c r="BV45" s="179"/>
      <c r="BW45" s="179"/>
      <c r="BX45" s="180">
        <f t="shared" si="8"/>
        <v>0</v>
      </c>
      <c r="BY45" s="180">
        <f t="shared" si="8"/>
        <v>0</v>
      </c>
      <c r="BZ45" s="180">
        <f t="shared" si="8"/>
        <v>0</v>
      </c>
      <c r="CA45" s="180">
        <f t="shared" si="8"/>
        <v>0</v>
      </c>
      <c r="CB45" s="179"/>
      <c r="CC45" s="179"/>
      <c r="CD45" s="179"/>
      <c r="CE45" s="179"/>
      <c r="CF45" s="179"/>
      <c r="CG45" s="179"/>
      <c r="CH45" s="179"/>
      <c r="CI45" s="179"/>
      <c r="CJ45" s="179"/>
      <c r="CK45" s="179"/>
      <c r="CL45" s="179"/>
      <c r="CM45" s="179"/>
      <c r="CN45" s="179"/>
      <c r="CO45" s="179"/>
      <c r="CP45" s="179"/>
      <c r="CQ45" s="179"/>
      <c r="CR45" s="179"/>
      <c r="CS45" s="179"/>
      <c r="CT45" s="179"/>
      <c r="CU45" s="179"/>
      <c r="CV45" s="179"/>
      <c r="CW45" s="179"/>
      <c r="CX45" s="179"/>
      <c r="CY45" s="179"/>
      <c r="CZ45" s="179"/>
      <c r="DA45" s="179"/>
      <c r="DB45" s="179"/>
      <c r="DC45" s="179"/>
      <c r="DD45" s="180">
        <f t="shared" si="9"/>
        <v>0</v>
      </c>
      <c r="DE45" s="180">
        <f t="shared" si="9"/>
        <v>0</v>
      </c>
      <c r="DF45" s="180">
        <f t="shared" si="9"/>
        <v>0</v>
      </c>
      <c r="DG45" s="180">
        <f t="shared" si="9"/>
        <v>0</v>
      </c>
      <c r="DH45" s="179"/>
      <c r="DI45" s="179"/>
      <c r="DJ45" s="179"/>
      <c r="DK45" s="179"/>
      <c r="DL45" s="179"/>
      <c r="DM45" s="179"/>
      <c r="DN45" s="179"/>
      <c r="DO45" s="179"/>
      <c r="DP45" s="179"/>
      <c r="DQ45" s="179"/>
      <c r="DR45" s="179"/>
      <c r="DS45" s="179"/>
      <c r="DT45" s="179"/>
      <c r="DU45" s="179"/>
      <c r="DV45" s="179"/>
      <c r="DW45" s="179"/>
      <c r="DX45" s="179"/>
      <c r="DY45" s="179"/>
      <c r="DZ45" s="179"/>
      <c r="EA45" s="179"/>
      <c r="EB45" s="179"/>
      <c r="EC45" s="179"/>
      <c r="ED45" s="179"/>
      <c r="EE45" s="179"/>
      <c r="EF45" s="179"/>
      <c r="EG45" s="179"/>
      <c r="EH45" s="179"/>
      <c r="EI45" s="179"/>
      <c r="EJ45" s="179"/>
      <c r="EK45" s="179"/>
      <c r="EL45" s="179"/>
      <c r="EM45" s="179"/>
      <c r="EN45" s="179"/>
      <c r="EO45" s="179"/>
      <c r="EP45" s="179"/>
      <c r="EQ45" s="179"/>
      <c r="ER45" s="179"/>
      <c r="ES45" s="179"/>
      <c r="ET45" s="179"/>
      <c r="EU45" s="179"/>
      <c r="EV45" s="179"/>
      <c r="EW45" s="179"/>
      <c r="EX45" s="179"/>
      <c r="EY45" s="179"/>
      <c r="EZ45" s="179"/>
      <c r="FA45" s="179"/>
      <c r="FB45" s="179"/>
      <c r="FC45" s="179"/>
      <c r="FD45" s="179"/>
      <c r="FE45" s="179"/>
      <c r="FF45" s="179"/>
      <c r="FG45" s="179"/>
      <c r="FH45" s="179"/>
      <c r="FI45" s="179"/>
      <c r="FJ45" s="179"/>
      <c r="FK45" s="179"/>
      <c r="FL45" s="179"/>
      <c r="FM45" s="179"/>
      <c r="FN45" s="179"/>
      <c r="FO45" s="179"/>
      <c r="FP45" s="179"/>
      <c r="FQ45" s="179"/>
      <c r="FR45" s="179"/>
      <c r="FS45" s="179"/>
      <c r="FT45" s="179"/>
      <c r="FU45" s="179"/>
      <c r="FV45" s="179"/>
      <c r="FW45" s="179"/>
      <c r="FX45" s="179"/>
      <c r="FY45" s="179"/>
      <c r="FZ45" s="179"/>
      <c r="GA45" s="179"/>
      <c r="GB45" s="179"/>
      <c r="GC45" s="179"/>
      <c r="GD45" s="179"/>
      <c r="GE45" s="179"/>
      <c r="GF45" s="179"/>
      <c r="GG45" s="179"/>
      <c r="GH45" s="179"/>
      <c r="GI45" s="179"/>
      <c r="GJ45" s="179"/>
      <c r="GK45" s="179"/>
      <c r="GL45" s="179"/>
      <c r="GM45" s="181"/>
    </row>
    <row r="46" spans="1:195" ht="12" customHeight="1">
      <c r="A46" s="168"/>
      <c r="B46" s="473"/>
      <c r="C46" s="129"/>
      <c r="D46" s="128"/>
      <c r="E46" s="129"/>
      <c r="F46" s="176" t="s">
        <v>272</v>
      </c>
      <c r="G46" s="468"/>
      <c r="H46" s="489" t="s">
        <v>273</v>
      </c>
      <c r="I46" s="463" t="s">
        <v>259</v>
      </c>
      <c r="J46" s="177" t="s">
        <v>232</v>
      </c>
      <c r="K46" s="178"/>
      <c r="L46" s="178"/>
      <c r="M46" s="178"/>
      <c r="N46" s="178"/>
      <c r="O46" s="178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80">
        <f>IF(BD48=0,0,BD49*1000/BD48)</f>
        <v>0</v>
      </c>
      <c r="BE46" s="180">
        <f>IF(BE48=0,0,BE49*1000/BE48)</f>
        <v>0</v>
      </c>
      <c r="BF46" s="180">
        <f>IF(BF48=0,0,BF49*1000/BF48)</f>
        <v>0</v>
      </c>
      <c r="BG46" s="180">
        <f>IF(BG48=0,0,BG49*1000/BG48)</f>
        <v>0</v>
      </c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80">
        <f>IF(BX48=0,0,BX49*1000/BX48)</f>
        <v>0</v>
      </c>
      <c r="BY46" s="180">
        <f>IF(BY48=0,0,BY49*1000/BY48)</f>
        <v>0</v>
      </c>
      <c r="BZ46" s="180">
        <f>IF(BZ48=0,0,BZ49*1000/BZ48)</f>
        <v>0</v>
      </c>
      <c r="CA46" s="180">
        <f>IF(CA48=0,0,CA49*1000/CA48)</f>
        <v>0</v>
      </c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80">
        <f>IF(DD48=0,0,DD49*1000/DD48)</f>
        <v>0</v>
      </c>
      <c r="DE46" s="180">
        <f>IF(DE48=0,0,DE49*1000/DE48)</f>
        <v>0</v>
      </c>
      <c r="DF46" s="180">
        <f>IF(DF48=0,0,DF49*1000/DF48)</f>
        <v>0</v>
      </c>
      <c r="DG46" s="180">
        <f>IF(DG48=0,0,DG49*1000/DG48)</f>
        <v>0</v>
      </c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  <c r="DZ46" s="179"/>
      <c r="EA46" s="179"/>
      <c r="EB46" s="179"/>
      <c r="EC46" s="179"/>
      <c r="ED46" s="179"/>
      <c r="EE46" s="179"/>
      <c r="EF46" s="179"/>
      <c r="EG46" s="179"/>
      <c r="EH46" s="179"/>
      <c r="EI46" s="179"/>
      <c r="EJ46" s="179"/>
      <c r="EK46" s="179"/>
      <c r="EL46" s="179"/>
      <c r="EM46" s="179"/>
      <c r="EN46" s="179"/>
      <c r="EO46" s="179"/>
      <c r="EP46" s="179"/>
      <c r="EQ46" s="179"/>
      <c r="ER46" s="179"/>
      <c r="ES46" s="179"/>
      <c r="ET46" s="179"/>
      <c r="EU46" s="179"/>
      <c r="EV46" s="179"/>
      <c r="EW46" s="179"/>
      <c r="EX46" s="179"/>
      <c r="EY46" s="179"/>
      <c r="EZ46" s="179"/>
      <c r="FA46" s="179"/>
      <c r="FB46" s="179"/>
      <c r="FC46" s="179"/>
      <c r="FD46" s="179"/>
      <c r="FE46" s="179"/>
      <c r="FF46" s="179"/>
      <c r="FG46" s="179"/>
      <c r="FH46" s="179"/>
      <c r="FI46" s="179"/>
      <c r="FJ46" s="179"/>
      <c r="FK46" s="179"/>
      <c r="FL46" s="179"/>
      <c r="FM46" s="179"/>
      <c r="FN46" s="179"/>
      <c r="FO46" s="179"/>
      <c r="FP46" s="179"/>
      <c r="FQ46" s="179"/>
      <c r="FR46" s="179"/>
      <c r="FS46" s="179"/>
      <c r="FT46" s="179"/>
      <c r="FU46" s="179"/>
      <c r="FV46" s="179"/>
      <c r="FW46" s="179"/>
      <c r="FX46" s="179"/>
      <c r="FY46" s="179"/>
      <c r="FZ46" s="179"/>
      <c r="GA46" s="179"/>
      <c r="GB46" s="179"/>
      <c r="GC46" s="179"/>
      <c r="GD46" s="179"/>
      <c r="GE46" s="179"/>
      <c r="GF46" s="179"/>
      <c r="GG46" s="179"/>
      <c r="GH46" s="179"/>
      <c r="GI46" s="179"/>
      <c r="GJ46" s="179"/>
      <c r="GK46" s="179"/>
      <c r="GL46" s="179"/>
      <c r="GM46" s="181"/>
    </row>
    <row r="47" spans="1:195" ht="12" customHeight="1">
      <c r="A47" s="168"/>
      <c r="B47" s="473"/>
      <c r="C47" s="129"/>
      <c r="D47" s="128"/>
      <c r="E47" s="129"/>
      <c r="F47" s="176" t="s">
        <v>274</v>
      </c>
      <c r="G47" s="468"/>
      <c r="H47" s="490"/>
      <c r="I47" s="465"/>
      <c r="J47" s="182" t="s">
        <v>234</v>
      </c>
      <c r="K47" s="178"/>
      <c r="L47" s="178"/>
      <c r="M47" s="178"/>
      <c r="N47" s="178"/>
      <c r="O47" s="178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9"/>
      <c r="AQ47" s="179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79"/>
      <c r="BC47" s="179"/>
      <c r="BD47" s="180">
        <f>IF(BD48=0,0,BD50*1000/BD48)</f>
        <v>0</v>
      </c>
      <c r="BE47" s="180">
        <f>IF(BE48=0,0,BE50*1000/BE48)</f>
        <v>0</v>
      </c>
      <c r="BF47" s="180">
        <f>IF(BF48=0,0,BF50*1000/BF48)</f>
        <v>0</v>
      </c>
      <c r="BG47" s="180">
        <f>IF(BG48=0,0,BG50*1000/BG48)</f>
        <v>0</v>
      </c>
      <c r="BH47" s="179"/>
      <c r="BI47" s="179"/>
      <c r="BJ47" s="179"/>
      <c r="BK47" s="179"/>
      <c r="BL47" s="179"/>
      <c r="BM47" s="179"/>
      <c r="BN47" s="179"/>
      <c r="BO47" s="179"/>
      <c r="BP47" s="179"/>
      <c r="BQ47" s="179"/>
      <c r="BR47" s="179"/>
      <c r="BS47" s="179"/>
      <c r="BT47" s="179"/>
      <c r="BU47" s="179"/>
      <c r="BV47" s="179"/>
      <c r="BW47" s="179"/>
      <c r="BX47" s="180">
        <f>IF(BX48=0,0,BX50*1000/BX48)</f>
        <v>0</v>
      </c>
      <c r="BY47" s="180">
        <f>IF(BY48=0,0,BY50*1000/BY48)</f>
        <v>0</v>
      </c>
      <c r="BZ47" s="180">
        <f>IF(BZ48=0,0,BZ50*1000/BZ48)</f>
        <v>0</v>
      </c>
      <c r="CA47" s="180">
        <f>IF(CA48=0,0,CA50*1000/CA48)</f>
        <v>0</v>
      </c>
      <c r="CB47" s="179"/>
      <c r="CC47" s="179"/>
      <c r="CD47" s="179"/>
      <c r="CE47" s="179"/>
      <c r="CF47" s="179"/>
      <c r="CG47" s="179"/>
      <c r="CH47" s="179"/>
      <c r="CI47" s="179"/>
      <c r="CJ47" s="179"/>
      <c r="CK47" s="179"/>
      <c r="CL47" s="179"/>
      <c r="CM47" s="179"/>
      <c r="CN47" s="179"/>
      <c r="CO47" s="179"/>
      <c r="CP47" s="179"/>
      <c r="CQ47" s="179"/>
      <c r="CR47" s="179"/>
      <c r="CS47" s="179"/>
      <c r="CT47" s="179"/>
      <c r="CU47" s="179"/>
      <c r="CV47" s="179"/>
      <c r="CW47" s="179"/>
      <c r="CX47" s="179"/>
      <c r="CY47" s="179"/>
      <c r="CZ47" s="179"/>
      <c r="DA47" s="179"/>
      <c r="DB47" s="179"/>
      <c r="DC47" s="179"/>
      <c r="DD47" s="180">
        <f>IF(DD48=0,0,DD50*1000/DD48)</f>
        <v>0</v>
      </c>
      <c r="DE47" s="180">
        <f>IF(DE48=0,0,DE50*1000/DE48)</f>
        <v>0</v>
      </c>
      <c r="DF47" s="180">
        <f>IF(DF48=0,0,DF50*1000/DF48)</f>
        <v>0</v>
      </c>
      <c r="DG47" s="180">
        <f>IF(DG48=0,0,DG50*1000/DG48)</f>
        <v>0</v>
      </c>
      <c r="DH47" s="179"/>
      <c r="DI47" s="179"/>
      <c r="DJ47" s="179"/>
      <c r="DK47" s="179"/>
      <c r="DL47" s="179"/>
      <c r="DM47" s="179"/>
      <c r="DN47" s="179"/>
      <c r="DO47" s="179"/>
      <c r="DP47" s="179"/>
      <c r="DQ47" s="179"/>
      <c r="DR47" s="179"/>
      <c r="DS47" s="179"/>
      <c r="DT47" s="179"/>
      <c r="DU47" s="179"/>
      <c r="DV47" s="179"/>
      <c r="DW47" s="179"/>
      <c r="DX47" s="179"/>
      <c r="DY47" s="179"/>
      <c r="DZ47" s="179"/>
      <c r="EA47" s="179"/>
      <c r="EB47" s="179"/>
      <c r="EC47" s="179"/>
      <c r="ED47" s="179"/>
      <c r="EE47" s="179"/>
      <c r="EF47" s="179"/>
      <c r="EG47" s="179"/>
      <c r="EH47" s="179"/>
      <c r="EI47" s="179"/>
      <c r="EJ47" s="179"/>
      <c r="EK47" s="179"/>
      <c r="EL47" s="179"/>
      <c r="EM47" s="179"/>
      <c r="EN47" s="179"/>
      <c r="EO47" s="179"/>
      <c r="EP47" s="179"/>
      <c r="EQ47" s="179"/>
      <c r="ER47" s="179"/>
      <c r="ES47" s="179"/>
      <c r="ET47" s="179"/>
      <c r="EU47" s="179"/>
      <c r="EV47" s="179"/>
      <c r="EW47" s="179"/>
      <c r="EX47" s="179"/>
      <c r="EY47" s="179"/>
      <c r="EZ47" s="179"/>
      <c r="FA47" s="179"/>
      <c r="FB47" s="179"/>
      <c r="FC47" s="179"/>
      <c r="FD47" s="179"/>
      <c r="FE47" s="179"/>
      <c r="FF47" s="179"/>
      <c r="FG47" s="179"/>
      <c r="FH47" s="179"/>
      <c r="FI47" s="179"/>
      <c r="FJ47" s="179"/>
      <c r="FK47" s="179"/>
      <c r="FL47" s="179"/>
      <c r="FM47" s="179"/>
      <c r="FN47" s="179"/>
      <c r="FO47" s="179"/>
      <c r="FP47" s="179"/>
      <c r="FQ47" s="179"/>
      <c r="FR47" s="179"/>
      <c r="FS47" s="179"/>
      <c r="FT47" s="179"/>
      <c r="FU47" s="179"/>
      <c r="FV47" s="179"/>
      <c r="FW47" s="179"/>
      <c r="FX47" s="179"/>
      <c r="FY47" s="179"/>
      <c r="FZ47" s="179"/>
      <c r="GA47" s="179"/>
      <c r="GB47" s="179"/>
      <c r="GC47" s="179"/>
      <c r="GD47" s="179"/>
      <c r="GE47" s="179"/>
      <c r="GF47" s="179"/>
      <c r="GG47" s="179"/>
      <c r="GH47" s="179"/>
      <c r="GI47" s="179"/>
      <c r="GJ47" s="179"/>
      <c r="GK47" s="179"/>
      <c r="GL47" s="179"/>
      <c r="GM47" s="181"/>
    </row>
    <row r="48" spans="1:195" ht="12" customHeight="1">
      <c r="A48" s="168"/>
      <c r="B48" s="473"/>
      <c r="C48" s="129"/>
      <c r="D48" s="128"/>
      <c r="E48" s="129"/>
      <c r="F48" s="176" t="s">
        <v>275</v>
      </c>
      <c r="G48" s="468"/>
      <c r="H48" s="490"/>
      <c r="I48" s="462" t="s">
        <v>262</v>
      </c>
      <c r="J48" s="462"/>
      <c r="K48" s="178"/>
      <c r="L48" s="178"/>
      <c r="M48" s="178"/>
      <c r="N48" s="178"/>
      <c r="O48" s="178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  <c r="AN48" s="179"/>
      <c r="AO48" s="179"/>
      <c r="AP48" s="179"/>
      <c r="AQ48" s="179"/>
      <c r="AR48" s="179"/>
      <c r="AS48" s="179"/>
      <c r="AT48" s="179"/>
      <c r="AU48" s="179"/>
      <c r="AV48" s="179"/>
      <c r="AW48" s="179"/>
      <c r="AX48" s="179"/>
      <c r="AY48" s="179"/>
      <c r="AZ48" s="179"/>
      <c r="BA48" s="179"/>
      <c r="BB48" s="179"/>
      <c r="BC48" s="179"/>
      <c r="BD48" s="180">
        <f t="shared" ref="BD48:BG50" si="10">SUM(BH48,BL48,BP48,BT48)</f>
        <v>0</v>
      </c>
      <c r="BE48" s="180">
        <f t="shared" si="10"/>
        <v>0</v>
      </c>
      <c r="BF48" s="180">
        <f t="shared" si="10"/>
        <v>0</v>
      </c>
      <c r="BG48" s="180">
        <f t="shared" si="10"/>
        <v>0</v>
      </c>
      <c r="BH48" s="179"/>
      <c r="BI48" s="179"/>
      <c r="BJ48" s="179"/>
      <c r="BK48" s="179"/>
      <c r="BL48" s="179"/>
      <c r="BM48" s="179"/>
      <c r="BN48" s="179"/>
      <c r="BO48" s="179"/>
      <c r="BP48" s="179"/>
      <c r="BQ48" s="179"/>
      <c r="BR48" s="179"/>
      <c r="BS48" s="179"/>
      <c r="BT48" s="179"/>
      <c r="BU48" s="179"/>
      <c r="BV48" s="179"/>
      <c r="BW48" s="179"/>
      <c r="BX48" s="180">
        <f t="shared" ref="BX48:CA50" si="11">SUM(CB48,CF48,CJ48,CN48,CR48,CV48)</f>
        <v>0</v>
      </c>
      <c r="BY48" s="180">
        <f t="shared" si="11"/>
        <v>0</v>
      </c>
      <c r="BZ48" s="180">
        <f t="shared" si="11"/>
        <v>0</v>
      </c>
      <c r="CA48" s="180">
        <f t="shared" si="11"/>
        <v>0</v>
      </c>
      <c r="CB48" s="179"/>
      <c r="CC48" s="179"/>
      <c r="CD48" s="179"/>
      <c r="CE48" s="179"/>
      <c r="CF48" s="179"/>
      <c r="CG48" s="179"/>
      <c r="CH48" s="179"/>
      <c r="CI48" s="179"/>
      <c r="CJ48" s="179"/>
      <c r="CK48" s="179"/>
      <c r="CL48" s="179"/>
      <c r="CM48" s="179"/>
      <c r="CN48" s="179"/>
      <c r="CO48" s="179"/>
      <c r="CP48" s="179"/>
      <c r="CQ48" s="179"/>
      <c r="CR48" s="179"/>
      <c r="CS48" s="179"/>
      <c r="CT48" s="179"/>
      <c r="CU48" s="179"/>
      <c r="CV48" s="179"/>
      <c r="CW48" s="179"/>
      <c r="CX48" s="179"/>
      <c r="CY48" s="179"/>
      <c r="CZ48" s="179"/>
      <c r="DA48" s="179"/>
      <c r="DB48" s="179"/>
      <c r="DC48" s="179"/>
      <c r="DD48" s="180">
        <f t="shared" ref="DD48:DG50" si="12">SUM(DH48,DL48,DP48,DT48,DX48,EB48,EF48,EJ48,EN48)</f>
        <v>0</v>
      </c>
      <c r="DE48" s="180">
        <f t="shared" si="12"/>
        <v>0</v>
      </c>
      <c r="DF48" s="180">
        <f t="shared" si="12"/>
        <v>0</v>
      </c>
      <c r="DG48" s="180">
        <f t="shared" si="12"/>
        <v>0</v>
      </c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  <c r="FH48" s="179"/>
      <c r="FI48" s="179"/>
      <c r="FJ48" s="179"/>
      <c r="FK48" s="179"/>
      <c r="FL48" s="179"/>
      <c r="FM48" s="179"/>
      <c r="FN48" s="179"/>
      <c r="FO48" s="179"/>
      <c r="FP48" s="179"/>
      <c r="FQ48" s="179"/>
      <c r="FR48" s="179"/>
      <c r="FS48" s="179"/>
      <c r="FT48" s="179"/>
      <c r="FU48" s="179"/>
      <c r="FV48" s="179"/>
      <c r="FW48" s="179"/>
      <c r="FX48" s="179"/>
      <c r="FY48" s="179"/>
      <c r="FZ48" s="179"/>
      <c r="GA48" s="179"/>
      <c r="GB48" s="179"/>
      <c r="GC48" s="179"/>
      <c r="GD48" s="179"/>
      <c r="GE48" s="179"/>
      <c r="GF48" s="179"/>
      <c r="GG48" s="179"/>
      <c r="GH48" s="179"/>
      <c r="GI48" s="179"/>
      <c r="GJ48" s="179"/>
      <c r="GK48" s="179"/>
      <c r="GL48" s="179"/>
      <c r="GM48" s="181"/>
    </row>
    <row r="49" spans="1:195" ht="12" customHeight="1">
      <c r="A49" s="168"/>
      <c r="B49" s="473"/>
      <c r="C49" s="129"/>
      <c r="D49" s="128"/>
      <c r="E49" s="129"/>
      <c r="F49" s="176" t="s">
        <v>276</v>
      </c>
      <c r="G49" s="468"/>
      <c r="H49" s="468"/>
      <c r="I49" s="482" t="s">
        <v>264</v>
      </c>
      <c r="J49" s="177" t="s">
        <v>232</v>
      </c>
      <c r="K49" s="178"/>
      <c r="L49" s="178"/>
      <c r="M49" s="178"/>
      <c r="N49" s="178"/>
      <c r="O49" s="178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  <c r="AK49" s="179"/>
      <c r="AL49" s="179"/>
      <c r="AM49" s="179"/>
      <c r="AN49" s="179"/>
      <c r="AO49" s="179"/>
      <c r="AP49" s="179"/>
      <c r="AQ49" s="179"/>
      <c r="AR49" s="179"/>
      <c r="AS49" s="179"/>
      <c r="AT49" s="179"/>
      <c r="AU49" s="179"/>
      <c r="AV49" s="179"/>
      <c r="AW49" s="179"/>
      <c r="AX49" s="179"/>
      <c r="AY49" s="179"/>
      <c r="AZ49" s="179"/>
      <c r="BA49" s="179"/>
      <c r="BB49" s="179"/>
      <c r="BC49" s="179"/>
      <c r="BD49" s="180">
        <f t="shared" si="10"/>
        <v>0</v>
      </c>
      <c r="BE49" s="180">
        <f t="shared" si="10"/>
        <v>0</v>
      </c>
      <c r="BF49" s="180">
        <f t="shared" si="10"/>
        <v>0</v>
      </c>
      <c r="BG49" s="180">
        <f t="shared" si="10"/>
        <v>0</v>
      </c>
      <c r="BH49" s="179"/>
      <c r="BI49" s="179"/>
      <c r="BJ49" s="179"/>
      <c r="BK49" s="179"/>
      <c r="BL49" s="179"/>
      <c r="BM49" s="179"/>
      <c r="BN49" s="179"/>
      <c r="BO49" s="179"/>
      <c r="BP49" s="179"/>
      <c r="BQ49" s="179"/>
      <c r="BR49" s="179"/>
      <c r="BS49" s="179"/>
      <c r="BT49" s="179"/>
      <c r="BU49" s="179"/>
      <c r="BV49" s="179"/>
      <c r="BW49" s="179"/>
      <c r="BX49" s="180">
        <f t="shared" si="11"/>
        <v>0</v>
      </c>
      <c r="BY49" s="180">
        <f t="shared" si="11"/>
        <v>0</v>
      </c>
      <c r="BZ49" s="180">
        <f t="shared" si="11"/>
        <v>0</v>
      </c>
      <c r="CA49" s="180">
        <f t="shared" si="11"/>
        <v>0</v>
      </c>
      <c r="CB49" s="179"/>
      <c r="CC49" s="179"/>
      <c r="CD49" s="179"/>
      <c r="CE49" s="179"/>
      <c r="CF49" s="179"/>
      <c r="CG49" s="179"/>
      <c r="CH49" s="179"/>
      <c r="CI49" s="179"/>
      <c r="CJ49" s="179"/>
      <c r="CK49" s="179"/>
      <c r="CL49" s="179"/>
      <c r="CM49" s="179"/>
      <c r="CN49" s="179"/>
      <c r="CO49" s="179"/>
      <c r="CP49" s="179"/>
      <c r="CQ49" s="179"/>
      <c r="CR49" s="179"/>
      <c r="CS49" s="179"/>
      <c r="CT49" s="179"/>
      <c r="CU49" s="179"/>
      <c r="CV49" s="179"/>
      <c r="CW49" s="179"/>
      <c r="CX49" s="179"/>
      <c r="CY49" s="179"/>
      <c r="CZ49" s="179"/>
      <c r="DA49" s="179"/>
      <c r="DB49" s="179"/>
      <c r="DC49" s="179"/>
      <c r="DD49" s="180">
        <f t="shared" si="12"/>
        <v>0</v>
      </c>
      <c r="DE49" s="180">
        <f t="shared" si="12"/>
        <v>0</v>
      </c>
      <c r="DF49" s="180">
        <f t="shared" si="12"/>
        <v>0</v>
      </c>
      <c r="DG49" s="180">
        <f t="shared" si="12"/>
        <v>0</v>
      </c>
      <c r="DH49" s="179"/>
      <c r="DI49" s="179"/>
      <c r="DJ49" s="179"/>
      <c r="DK49" s="179"/>
      <c r="DL49" s="179"/>
      <c r="DM49" s="179"/>
      <c r="DN49" s="179"/>
      <c r="DO49" s="179"/>
      <c r="DP49" s="179"/>
      <c r="DQ49" s="179"/>
      <c r="DR49" s="179"/>
      <c r="DS49" s="179"/>
      <c r="DT49" s="179"/>
      <c r="DU49" s="179"/>
      <c r="DV49" s="179"/>
      <c r="DW49" s="179"/>
      <c r="DX49" s="179"/>
      <c r="DY49" s="179"/>
      <c r="DZ49" s="179"/>
      <c r="EA49" s="179"/>
      <c r="EB49" s="179"/>
      <c r="EC49" s="179"/>
      <c r="ED49" s="179"/>
      <c r="EE49" s="179"/>
      <c r="EF49" s="179"/>
      <c r="EG49" s="179"/>
      <c r="EH49" s="179"/>
      <c r="EI49" s="179"/>
      <c r="EJ49" s="179"/>
      <c r="EK49" s="179"/>
      <c r="EL49" s="179"/>
      <c r="EM49" s="179"/>
      <c r="EN49" s="179"/>
      <c r="EO49" s="179"/>
      <c r="EP49" s="179"/>
      <c r="EQ49" s="179"/>
      <c r="ER49" s="179"/>
      <c r="ES49" s="179"/>
      <c r="ET49" s="179"/>
      <c r="EU49" s="179"/>
      <c r="EV49" s="179"/>
      <c r="EW49" s="179"/>
      <c r="EX49" s="179"/>
      <c r="EY49" s="179"/>
      <c r="EZ49" s="179"/>
      <c r="FA49" s="179"/>
      <c r="FB49" s="179"/>
      <c r="FC49" s="179"/>
      <c r="FD49" s="179"/>
      <c r="FE49" s="179"/>
      <c r="FF49" s="179"/>
      <c r="FG49" s="179"/>
      <c r="FH49" s="179"/>
      <c r="FI49" s="179"/>
      <c r="FJ49" s="179"/>
      <c r="FK49" s="179"/>
      <c r="FL49" s="179"/>
      <c r="FM49" s="179"/>
      <c r="FN49" s="179"/>
      <c r="FO49" s="179"/>
      <c r="FP49" s="179"/>
      <c r="FQ49" s="179"/>
      <c r="FR49" s="179"/>
      <c r="FS49" s="179"/>
      <c r="FT49" s="179"/>
      <c r="FU49" s="179"/>
      <c r="FV49" s="179"/>
      <c r="FW49" s="179"/>
      <c r="FX49" s="179"/>
      <c r="FY49" s="179"/>
      <c r="FZ49" s="179"/>
      <c r="GA49" s="179"/>
      <c r="GB49" s="179"/>
      <c r="GC49" s="179"/>
      <c r="GD49" s="179"/>
      <c r="GE49" s="179"/>
      <c r="GF49" s="179"/>
      <c r="GG49" s="179"/>
      <c r="GH49" s="179"/>
      <c r="GI49" s="179"/>
      <c r="GJ49" s="179"/>
      <c r="GK49" s="179"/>
      <c r="GL49" s="179"/>
      <c r="GM49" s="181"/>
    </row>
    <row r="50" spans="1:195" ht="12" customHeight="1">
      <c r="A50" s="168"/>
      <c r="B50" s="473"/>
      <c r="C50" s="129"/>
      <c r="D50" s="128"/>
      <c r="E50" s="129"/>
      <c r="F50" s="176" t="s">
        <v>277</v>
      </c>
      <c r="G50" s="468"/>
      <c r="H50" s="468"/>
      <c r="I50" s="464"/>
      <c r="J50" s="182" t="s">
        <v>234</v>
      </c>
      <c r="K50" s="178"/>
      <c r="L50" s="178"/>
      <c r="M50" s="178"/>
      <c r="N50" s="178"/>
      <c r="O50" s="178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  <c r="AS50" s="179"/>
      <c r="AT50" s="179"/>
      <c r="AU50" s="179"/>
      <c r="AV50" s="179"/>
      <c r="AW50" s="179"/>
      <c r="AX50" s="179"/>
      <c r="AY50" s="179"/>
      <c r="AZ50" s="179"/>
      <c r="BA50" s="179"/>
      <c r="BB50" s="179"/>
      <c r="BC50" s="179"/>
      <c r="BD50" s="180">
        <f t="shared" si="10"/>
        <v>0</v>
      </c>
      <c r="BE50" s="180">
        <f t="shared" si="10"/>
        <v>0</v>
      </c>
      <c r="BF50" s="180">
        <f t="shared" si="10"/>
        <v>0</v>
      </c>
      <c r="BG50" s="180">
        <f t="shared" si="10"/>
        <v>0</v>
      </c>
      <c r="BH50" s="179"/>
      <c r="BI50" s="179"/>
      <c r="BJ50" s="179"/>
      <c r="BK50" s="179"/>
      <c r="BL50" s="179"/>
      <c r="BM50" s="179"/>
      <c r="BN50" s="179"/>
      <c r="BO50" s="179"/>
      <c r="BP50" s="179"/>
      <c r="BQ50" s="179"/>
      <c r="BR50" s="179"/>
      <c r="BS50" s="179"/>
      <c r="BT50" s="179"/>
      <c r="BU50" s="179"/>
      <c r="BV50" s="179"/>
      <c r="BW50" s="179"/>
      <c r="BX50" s="180">
        <f t="shared" si="11"/>
        <v>0</v>
      </c>
      <c r="BY50" s="180">
        <f t="shared" si="11"/>
        <v>0</v>
      </c>
      <c r="BZ50" s="180">
        <f t="shared" si="11"/>
        <v>0</v>
      </c>
      <c r="CA50" s="180">
        <f t="shared" si="11"/>
        <v>0</v>
      </c>
      <c r="CB50" s="179"/>
      <c r="CC50" s="179"/>
      <c r="CD50" s="179"/>
      <c r="CE50" s="179"/>
      <c r="CF50" s="179"/>
      <c r="CG50" s="179"/>
      <c r="CH50" s="179"/>
      <c r="CI50" s="179"/>
      <c r="CJ50" s="179"/>
      <c r="CK50" s="179"/>
      <c r="CL50" s="179"/>
      <c r="CM50" s="179"/>
      <c r="CN50" s="179"/>
      <c r="CO50" s="179"/>
      <c r="CP50" s="179"/>
      <c r="CQ50" s="179"/>
      <c r="CR50" s="179"/>
      <c r="CS50" s="179"/>
      <c r="CT50" s="179"/>
      <c r="CU50" s="179"/>
      <c r="CV50" s="179"/>
      <c r="CW50" s="179"/>
      <c r="CX50" s="179"/>
      <c r="CY50" s="179"/>
      <c r="CZ50" s="179"/>
      <c r="DA50" s="179"/>
      <c r="DB50" s="179"/>
      <c r="DC50" s="179"/>
      <c r="DD50" s="180">
        <f t="shared" si="12"/>
        <v>0</v>
      </c>
      <c r="DE50" s="180">
        <f t="shared" si="12"/>
        <v>0</v>
      </c>
      <c r="DF50" s="180">
        <f t="shared" si="12"/>
        <v>0</v>
      </c>
      <c r="DG50" s="180">
        <f t="shared" si="12"/>
        <v>0</v>
      </c>
      <c r="DH50" s="179"/>
      <c r="DI50" s="179"/>
      <c r="DJ50" s="179"/>
      <c r="DK50" s="179"/>
      <c r="DL50" s="179"/>
      <c r="DM50" s="179"/>
      <c r="DN50" s="179"/>
      <c r="DO50" s="179"/>
      <c r="DP50" s="179"/>
      <c r="DQ50" s="179"/>
      <c r="DR50" s="179"/>
      <c r="DS50" s="179"/>
      <c r="DT50" s="179"/>
      <c r="DU50" s="179"/>
      <c r="DV50" s="179"/>
      <c r="DW50" s="179"/>
      <c r="DX50" s="179"/>
      <c r="DY50" s="179"/>
      <c r="DZ50" s="179"/>
      <c r="EA50" s="179"/>
      <c r="EB50" s="179"/>
      <c r="EC50" s="179"/>
      <c r="ED50" s="179"/>
      <c r="EE50" s="179"/>
      <c r="EF50" s="179"/>
      <c r="EG50" s="179"/>
      <c r="EH50" s="179"/>
      <c r="EI50" s="179"/>
      <c r="EJ50" s="179"/>
      <c r="EK50" s="179"/>
      <c r="EL50" s="179"/>
      <c r="EM50" s="179"/>
      <c r="EN50" s="179"/>
      <c r="EO50" s="179"/>
      <c r="EP50" s="179"/>
      <c r="EQ50" s="179"/>
      <c r="ER50" s="179"/>
      <c r="ES50" s="179"/>
      <c r="ET50" s="179"/>
      <c r="EU50" s="179"/>
      <c r="EV50" s="179"/>
      <c r="EW50" s="179"/>
      <c r="EX50" s="179"/>
      <c r="EY50" s="179"/>
      <c r="EZ50" s="179"/>
      <c r="FA50" s="179"/>
      <c r="FB50" s="179"/>
      <c r="FC50" s="179"/>
      <c r="FD50" s="179"/>
      <c r="FE50" s="179"/>
      <c r="FF50" s="179"/>
      <c r="FG50" s="179"/>
      <c r="FH50" s="179"/>
      <c r="FI50" s="179"/>
      <c r="FJ50" s="179"/>
      <c r="FK50" s="179"/>
      <c r="FL50" s="179"/>
      <c r="FM50" s="179"/>
      <c r="FN50" s="179"/>
      <c r="FO50" s="179"/>
      <c r="FP50" s="179"/>
      <c r="FQ50" s="179"/>
      <c r="FR50" s="179"/>
      <c r="FS50" s="179"/>
      <c r="FT50" s="179"/>
      <c r="FU50" s="179"/>
      <c r="FV50" s="179"/>
      <c r="FW50" s="179"/>
      <c r="FX50" s="179"/>
      <c r="FY50" s="179"/>
      <c r="FZ50" s="179"/>
      <c r="GA50" s="179"/>
      <c r="GB50" s="179"/>
      <c r="GC50" s="179"/>
      <c r="GD50" s="179"/>
      <c r="GE50" s="179"/>
      <c r="GF50" s="179"/>
      <c r="GG50" s="179"/>
      <c r="GH50" s="179"/>
      <c r="GI50" s="179"/>
      <c r="GJ50" s="179"/>
      <c r="GK50" s="179"/>
      <c r="GL50" s="179"/>
      <c r="GM50" s="181"/>
    </row>
    <row r="51" spans="1:195" ht="12" customHeight="1">
      <c r="A51" s="168"/>
      <c r="B51" s="473"/>
      <c r="C51" s="129"/>
      <c r="D51" s="128"/>
      <c r="E51" s="129"/>
      <c r="F51" s="176" t="s">
        <v>278</v>
      </c>
      <c r="G51" s="482" t="s">
        <v>179</v>
      </c>
      <c r="H51" s="466" t="s">
        <v>279</v>
      </c>
      <c r="I51" s="467"/>
      <c r="J51" s="177" t="s">
        <v>232</v>
      </c>
      <c r="K51" s="178"/>
      <c r="L51" s="178"/>
      <c r="M51" s="178"/>
      <c r="N51" s="178"/>
      <c r="O51" s="178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  <c r="AK51" s="179"/>
      <c r="AL51" s="179"/>
      <c r="AM51" s="179"/>
      <c r="AN51" s="179"/>
      <c r="AO51" s="179"/>
      <c r="AP51" s="179"/>
      <c r="AQ51" s="179"/>
      <c r="AR51" s="179"/>
      <c r="AS51" s="179"/>
      <c r="AT51" s="179"/>
      <c r="AU51" s="179"/>
      <c r="AV51" s="179"/>
      <c r="AW51" s="179"/>
      <c r="AX51" s="179"/>
      <c r="AY51" s="179"/>
      <c r="AZ51" s="179"/>
      <c r="BA51" s="179"/>
      <c r="BB51" s="179"/>
      <c r="BC51" s="179"/>
      <c r="BD51" s="179"/>
      <c r="BE51" s="179"/>
      <c r="BF51" s="179"/>
      <c r="BG51" s="179"/>
      <c r="BH51" s="179"/>
      <c r="BI51" s="179"/>
      <c r="BJ51" s="179"/>
      <c r="BK51" s="179"/>
      <c r="BL51" s="179"/>
      <c r="BM51" s="179"/>
      <c r="BN51" s="179"/>
      <c r="BO51" s="179"/>
      <c r="BP51" s="179"/>
      <c r="BQ51" s="179"/>
      <c r="BR51" s="179"/>
      <c r="BS51" s="179"/>
      <c r="BT51" s="179"/>
      <c r="BU51" s="179"/>
      <c r="BV51" s="179"/>
      <c r="BW51" s="179"/>
      <c r="BX51" s="179"/>
      <c r="BY51" s="179"/>
      <c r="BZ51" s="179"/>
      <c r="CA51" s="179"/>
      <c r="CB51" s="179"/>
      <c r="CC51" s="179"/>
      <c r="CD51" s="179"/>
      <c r="CE51" s="179"/>
      <c r="CF51" s="179"/>
      <c r="CG51" s="179"/>
      <c r="CH51" s="179"/>
      <c r="CI51" s="179"/>
      <c r="CJ51" s="179"/>
      <c r="CK51" s="179"/>
      <c r="CL51" s="179"/>
      <c r="CM51" s="179"/>
      <c r="CN51" s="179"/>
      <c r="CO51" s="179"/>
      <c r="CP51" s="179"/>
      <c r="CQ51" s="179"/>
      <c r="CR51" s="179"/>
      <c r="CS51" s="179"/>
      <c r="CT51" s="179"/>
      <c r="CU51" s="179"/>
      <c r="CV51" s="179"/>
      <c r="CW51" s="179"/>
      <c r="CX51" s="179"/>
      <c r="CY51" s="179"/>
      <c r="CZ51" s="179"/>
      <c r="DA51" s="179"/>
      <c r="DB51" s="179"/>
      <c r="DC51" s="179"/>
      <c r="DD51" s="179"/>
      <c r="DE51" s="179"/>
      <c r="DF51" s="179"/>
      <c r="DG51" s="179"/>
      <c r="DH51" s="179"/>
      <c r="DI51" s="179"/>
      <c r="DJ51" s="179"/>
      <c r="DK51" s="179"/>
      <c r="DL51" s="179"/>
      <c r="DM51" s="179"/>
      <c r="DN51" s="179"/>
      <c r="DO51" s="179"/>
      <c r="DP51" s="179"/>
      <c r="DQ51" s="179"/>
      <c r="DR51" s="179"/>
      <c r="DS51" s="179"/>
      <c r="DT51" s="179"/>
      <c r="DU51" s="179"/>
      <c r="DV51" s="179"/>
      <c r="DW51" s="179"/>
      <c r="DX51" s="179"/>
      <c r="DY51" s="179"/>
      <c r="DZ51" s="179"/>
      <c r="EA51" s="179"/>
      <c r="EB51" s="179"/>
      <c r="EC51" s="179"/>
      <c r="ED51" s="179"/>
      <c r="EE51" s="179"/>
      <c r="EF51" s="179"/>
      <c r="EG51" s="179"/>
      <c r="EH51" s="179"/>
      <c r="EI51" s="179"/>
      <c r="EJ51" s="179"/>
      <c r="EK51" s="179"/>
      <c r="EL51" s="179"/>
      <c r="EM51" s="179"/>
      <c r="EN51" s="179"/>
      <c r="EO51" s="179"/>
      <c r="EP51" s="179"/>
      <c r="EQ51" s="179"/>
      <c r="ER51" s="179"/>
      <c r="ES51" s="179"/>
      <c r="ET51" s="179"/>
      <c r="EU51" s="179"/>
      <c r="EV51" s="179"/>
      <c r="EW51" s="179"/>
      <c r="EX51" s="179"/>
      <c r="EY51" s="179"/>
      <c r="EZ51" s="179"/>
      <c r="FA51" s="179"/>
      <c r="FB51" s="179"/>
      <c r="FC51" s="179"/>
      <c r="FD51" s="179"/>
      <c r="FE51" s="179"/>
      <c r="FF51" s="179"/>
      <c r="FG51" s="179"/>
      <c r="FH51" s="179"/>
      <c r="FI51" s="179"/>
      <c r="FJ51" s="179"/>
      <c r="FK51" s="179"/>
      <c r="FL51" s="179"/>
      <c r="FM51" s="179"/>
      <c r="FN51" s="179"/>
      <c r="FO51" s="179"/>
      <c r="FP51" s="179"/>
      <c r="FQ51" s="179"/>
      <c r="FR51" s="179"/>
      <c r="FS51" s="179"/>
      <c r="FT51" s="179"/>
      <c r="FU51" s="179"/>
      <c r="FV51" s="179"/>
      <c r="FW51" s="179"/>
      <c r="FX51" s="179"/>
      <c r="FY51" s="179"/>
      <c r="FZ51" s="179"/>
      <c r="GA51" s="179"/>
      <c r="GB51" s="179"/>
      <c r="GC51" s="179"/>
      <c r="GD51" s="179"/>
      <c r="GE51" s="179"/>
      <c r="GF51" s="179"/>
      <c r="GG51" s="179"/>
      <c r="GH51" s="179"/>
      <c r="GI51" s="179"/>
      <c r="GJ51" s="179"/>
      <c r="GK51" s="179"/>
      <c r="GL51" s="179"/>
      <c r="GM51" s="181"/>
    </row>
    <row r="52" spans="1:195" ht="12" customHeight="1">
      <c r="A52" s="168"/>
      <c r="B52" s="473"/>
      <c r="C52" s="129"/>
      <c r="D52" s="128"/>
      <c r="E52" s="129"/>
      <c r="F52" s="176" t="s">
        <v>280</v>
      </c>
      <c r="G52" s="483"/>
      <c r="H52" s="484"/>
      <c r="I52" s="485"/>
      <c r="J52" s="182" t="s">
        <v>234</v>
      </c>
      <c r="K52" s="178"/>
      <c r="L52" s="178"/>
      <c r="M52" s="178"/>
      <c r="N52" s="178"/>
      <c r="O52" s="178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  <c r="AN52" s="179"/>
      <c r="AO52" s="179"/>
      <c r="AP52" s="179"/>
      <c r="AQ52" s="179"/>
      <c r="AR52" s="179"/>
      <c r="AS52" s="179"/>
      <c r="AT52" s="179"/>
      <c r="AU52" s="179"/>
      <c r="AV52" s="179"/>
      <c r="AW52" s="179"/>
      <c r="AX52" s="179"/>
      <c r="AY52" s="179"/>
      <c r="AZ52" s="179"/>
      <c r="BA52" s="179"/>
      <c r="BB52" s="179"/>
      <c r="BC52" s="179"/>
      <c r="BD52" s="179"/>
      <c r="BE52" s="179"/>
      <c r="BF52" s="179"/>
      <c r="BG52" s="179"/>
      <c r="BH52" s="179"/>
      <c r="BI52" s="179"/>
      <c r="BJ52" s="179"/>
      <c r="BK52" s="179"/>
      <c r="BL52" s="179"/>
      <c r="BM52" s="179"/>
      <c r="BN52" s="179"/>
      <c r="BO52" s="179"/>
      <c r="BP52" s="179"/>
      <c r="BQ52" s="179"/>
      <c r="BR52" s="179"/>
      <c r="BS52" s="179"/>
      <c r="BT52" s="179"/>
      <c r="BU52" s="179"/>
      <c r="BV52" s="179"/>
      <c r="BW52" s="179"/>
      <c r="BX52" s="179"/>
      <c r="BY52" s="179"/>
      <c r="BZ52" s="179"/>
      <c r="CA52" s="179"/>
      <c r="CB52" s="179"/>
      <c r="CC52" s="179"/>
      <c r="CD52" s="179"/>
      <c r="CE52" s="179"/>
      <c r="CF52" s="179"/>
      <c r="CG52" s="179"/>
      <c r="CH52" s="179"/>
      <c r="CI52" s="179"/>
      <c r="CJ52" s="179"/>
      <c r="CK52" s="179"/>
      <c r="CL52" s="179"/>
      <c r="CM52" s="179"/>
      <c r="CN52" s="179"/>
      <c r="CO52" s="179"/>
      <c r="CP52" s="179"/>
      <c r="CQ52" s="179"/>
      <c r="CR52" s="179"/>
      <c r="CS52" s="179"/>
      <c r="CT52" s="179"/>
      <c r="CU52" s="179"/>
      <c r="CV52" s="179"/>
      <c r="CW52" s="179"/>
      <c r="CX52" s="179"/>
      <c r="CY52" s="179"/>
      <c r="CZ52" s="179"/>
      <c r="DA52" s="179"/>
      <c r="DB52" s="179"/>
      <c r="DC52" s="179"/>
      <c r="DD52" s="179"/>
      <c r="DE52" s="179"/>
      <c r="DF52" s="179"/>
      <c r="DG52" s="179"/>
      <c r="DH52" s="179"/>
      <c r="DI52" s="179"/>
      <c r="DJ52" s="179"/>
      <c r="DK52" s="179"/>
      <c r="DL52" s="179"/>
      <c r="DM52" s="179"/>
      <c r="DN52" s="179"/>
      <c r="DO52" s="179"/>
      <c r="DP52" s="179"/>
      <c r="DQ52" s="179"/>
      <c r="DR52" s="179"/>
      <c r="DS52" s="179"/>
      <c r="DT52" s="179"/>
      <c r="DU52" s="179"/>
      <c r="DV52" s="179"/>
      <c r="DW52" s="179"/>
      <c r="DX52" s="179"/>
      <c r="DY52" s="179"/>
      <c r="DZ52" s="179"/>
      <c r="EA52" s="179"/>
      <c r="EB52" s="179"/>
      <c r="EC52" s="179"/>
      <c r="ED52" s="179"/>
      <c r="EE52" s="179"/>
      <c r="EF52" s="179"/>
      <c r="EG52" s="179"/>
      <c r="EH52" s="179"/>
      <c r="EI52" s="179"/>
      <c r="EJ52" s="179"/>
      <c r="EK52" s="179"/>
      <c r="EL52" s="179"/>
      <c r="EM52" s="179"/>
      <c r="EN52" s="179"/>
      <c r="EO52" s="179"/>
      <c r="EP52" s="179"/>
      <c r="EQ52" s="179"/>
      <c r="ER52" s="179"/>
      <c r="ES52" s="179"/>
      <c r="ET52" s="179"/>
      <c r="EU52" s="179"/>
      <c r="EV52" s="179"/>
      <c r="EW52" s="179"/>
      <c r="EX52" s="179"/>
      <c r="EY52" s="179"/>
      <c r="EZ52" s="179"/>
      <c r="FA52" s="179"/>
      <c r="FB52" s="179"/>
      <c r="FC52" s="179"/>
      <c r="FD52" s="179"/>
      <c r="FE52" s="179"/>
      <c r="FF52" s="179"/>
      <c r="FG52" s="179"/>
      <c r="FH52" s="179"/>
      <c r="FI52" s="179"/>
      <c r="FJ52" s="179"/>
      <c r="FK52" s="179"/>
      <c r="FL52" s="179"/>
      <c r="FM52" s="179"/>
      <c r="FN52" s="179"/>
      <c r="FO52" s="179"/>
      <c r="FP52" s="179"/>
      <c r="FQ52" s="179"/>
      <c r="FR52" s="179"/>
      <c r="FS52" s="179"/>
      <c r="FT52" s="179"/>
      <c r="FU52" s="179"/>
      <c r="FV52" s="179"/>
      <c r="FW52" s="179"/>
      <c r="FX52" s="179"/>
      <c r="FY52" s="179"/>
      <c r="FZ52" s="179"/>
      <c r="GA52" s="179"/>
      <c r="GB52" s="179"/>
      <c r="GC52" s="179"/>
      <c r="GD52" s="179"/>
      <c r="GE52" s="179"/>
      <c r="GF52" s="179"/>
      <c r="GG52" s="179"/>
      <c r="GH52" s="179"/>
      <c r="GI52" s="179"/>
      <c r="GJ52" s="179"/>
      <c r="GK52" s="179"/>
      <c r="GL52" s="179"/>
      <c r="GM52" s="181"/>
    </row>
    <row r="53" spans="1:195" ht="12" customHeight="1">
      <c r="A53" s="168"/>
      <c r="B53" s="473"/>
      <c r="C53" s="129"/>
      <c r="D53" s="128"/>
      <c r="E53" s="129"/>
      <c r="F53" s="176">
        <v>9</v>
      </c>
      <c r="G53" s="483"/>
      <c r="H53" s="486" t="s">
        <v>281</v>
      </c>
      <c r="I53" s="487"/>
      <c r="J53" s="488"/>
      <c r="K53" s="178"/>
      <c r="L53" s="178"/>
      <c r="M53" s="178"/>
      <c r="N53" s="178"/>
      <c r="O53" s="178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179"/>
      <c r="AJ53" s="179"/>
      <c r="AK53" s="179"/>
      <c r="AL53" s="179"/>
      <c r="AM53" s="179"/>
      <c r="AN53" s="179"/>
      <c r="AO53" s="179"/>
      <c r="AP53" s="179"/>
      <c r="AQ53" s="179"/>
      <c r="AR53" s="179"/>
      <c r="AS53" s="179"/>
      <c r="AT53" s="179"/>
      <c r="AU53" s="179"/>
      <c r="AV53" s="179"/>
      <c r="AW53" s="179"/>
      <c r="AX53" s="179"/>
      <c r="AY53" s="179"/>
      <c r="AZ53" s="179"/>
      <c r="BA53" s="179"/>
      <c r="BB53" s="179"/>
      <c r="BC53" s="179"/>
      <c r="BD53" s="179"/>
      <c r="BE53" s="179"/>
      <c r="BF53" s="179"/>
      <c r="BG53" s="179"/>
      <c r="BH53" s="179"/>
      <c r="BI53" s="179"/>
      <c r="BJ53" s="179"/>
      <c r="BK53" s="179"/>
      <c r="BL53" s="179"/>
      <c r="BM53" s="179"/>
      <c r="BN53" s="179"/>
      <c r="BO53" s="179"/>
      <c r="BP53" s="179"/>
      <c r="BQ53" s="179"/>
      <c r="BR53" s="179"/>
      <c r="BS53" s="179"/>
      <c r="BT53" s="179"/>
      <c r="BU53" s="179"/>
      <c r="BV53" s="179"/>
      <c r="BW53" s="179"/>
      <c r="BX53" s="179"/>
      <c r="BY53" s="179"/>
      <c r="BZ53" s="179"/>
      <c r="CA53" s="179"/>
      <c r="CB53" s="179"/>
      <c r="CC53" s="179"/>
      <c r="CD53" s="179"/>
      <c r="CE53" s="179"/>
      <c r="CF53" s="179"/>
      <c r="CG53" s="179"/>
      <c r="CH53" s="179"/>
      <c r="CI53" s="179"/>
      <c r="CJ53" s="179"/>
      <c r="CK53" s="179"/>
      <c r="CL53" s="179"/>
      <c r="CM53" s="179"/>
      <c r="CN53" s="179"/>
      <c r="CO53" s="179"/>
      <c r="CP53" s="179"/>
      <c r="CQ53" s="179"/>
      <c r="CR53" s="179"/>
      <c r="CS53" s="179"/>
      <c r="CT53" s="179"/>
      <c r="CU53" s="179"/>
      <c r="CV53" s="179"/>
      <c r="CW53" s="179"/>
      <c r="CX53" s="179"/>
      <c r="CY53" s="179"/>
      <c r="CZ53" s="179"/>
      <c r="DA53" s="179"/>
      <c r="DB53" s="179"/>
      <c r="DC53" s="179"/>
      <c r="DD53" s="179"/>
      <c r="DE53" s="179"/>
      <c r="DF53" s="179"/>
      <c r="DG53" s="179"/>
      <c r="DH53" s="179"/>
      <c r="DI53" s="179"/>
      <c r="DJ53" s="179"/>
      <c r="DK53" s="179"/>
      <c r="DL53" s="179"/>
      <c r="DM53" s="179"/>
      <c r="DN53" s="179"/>
      <c r="DO53" s="179"/>
      <c r="DP53" s="179"/>
      <c r="DQ53" s="179"/>
      <c r="DR53" s="179"/>
      <c r="DS53" s="179"/>
      <c r="DT53" s="179"/>
      <c r="DU53" s="179"/>
      <c r="DV53" s="179"/>
      <c r="DW53" s="179"/>
      <c r="DX53" s="179"/>
      <c r="DY53" s="179"/>
      <c r="DZ53" s="179"/>
      <c r="EA53" s="179"/>
      <c r="EB53" s="179"/>
      <c r="EC53" s="179"/>
      <c r="ED53" s="179"/>
      <c r="EE53" s="179"/>
      <c r="EF53" s="179"/>
      <c r="EG53" s="179"/>
      <c r="EH53" s="179"/>
      <c r="EI53" s="179"/>
      <c r="EJ53" s="179"/>
      <c r="EK53" s="179"/>
      <c r="EL53" s="179"/>
      <c r="EM53" s="179"/>
      <c r="EN53" s="179"/>
      <c r="EO53" s="179"/>
      <c r="EP53" s="179"/>
      <c r="EQ53" s="179"/>
      <c r="ER53" s="179"/>
      <c r="ES53" s="179"/>
      <c r="ET53" s="179"/>
      <c r="EU53" s="179"/>
      <c r="EV53" s="179"/>
      <c r="EW53" s="179"/>
      <c r="EX53" s="179"/>
      <c r="EY53" s="179"/>
      <c r="EZ53" s="179"/>
      <c r="FA53" s="179"/>
      <c r="FB53" s="179"/>
      <c r="FC53" s="179"/>
      <c r="FD53" s="179"/>
      <c r="FE53" s="179"/>
      <c r="FF53" s="179"/>
      <c r="FG53" s="179"/>
      <c r="FH53" s="179"/>
      <c r="FI53" s="179"/>
      <c r="FJ53" s="179"/>
      <c r="FK53" s="179"/>
      <c r="FL53" s="179"/>
      <c r="FM53" s="179"/>
      <c r="FN53" s="179"/>
      <c r="FO53" s="179"/>
      <c r="FP53" s="179"/>
      <c r="FQ53" s="179"/>
      <c r="FR53" s="179"/>
      <c r="FS53" s="179"/>
      <c r="FT53" s="179"/>
      <c r="FU53" s="179"/>
      <c r="FV53" s="179"/>
      <c r="FW53" s="179"/>
      <c r="FX53" s="179"/>
      <c r="FY53" s="179"/>
      <c r="FZ53" s="179"/>
      <c r="GA53" s="179"/>
      <c r="GB53" s="179"/>
      <c r="GC53" s="179"/>
      <c r="GD53" s="179"/>
      <c r="GE53" s="179"/>
      <c r="GF53" s="179"/>
      <c r="GG53" s="179"/>
      <c r="GH53" s="179"/>
      <c r="GI53" s="179"/>
      <c r="GJ53" s="179"/>
      <c r="GK53" s="179"/>
      <c r="GL53" s="179"/>
      <c r="GM53" s="181"/>
    </row>
    <row r="54" spans="1:195" ht="12" customHeight="1">
      <c r="A54" s="168"/>
      <c r="B54" s="473"/>
      <c r="C54" s="129"/>
      <c r="D54" s="128"/>
      <c r="E54" s="129"/>
      <c r="F54" s="176" t="s">
        <v>282</v>
      </c>
      <c r="G54" s="464"/>
      <c r="H54" s="466" t="s">
        <v>283</v>
      </c>
      <c r="I54" s="467"/>
      <c r="J54" s="177" t="s">
        <v>232</v>
      </c>
      <c r="K54" s="178"/>
      <c r="L54" s="178"/>
      <c r="M54" s="178"/>
      <c r="N54" s="178"/>
      <c r="O54" s="178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  <c r="AN54" s="179"/>
      <c r="AO54" s="179"/>
      <c r="AP54" s="179"/>
      <c r="AQ54" s="179"/>
      <c r="AR54" s="179"/>
      <c r="AS54" s="179"/>
      <c r="AT54" s="179"/>
      <c r="AU54" s="179"/>
      <c r="AV54" s="179"/>
      <c r="AW54" s="179"/>
      <c r="AX54" s="179"/>
      <c r="AY54" s="179"/>
      <c r="AZ54" s="179"/>
      <c r="BA54" s="179"/>
      <c r="BB54" s="179"/>
      <c r="BC54" s="179"/>
      <c r="BD54" s="179"/>
      <c r="BE54" s="179"/>
      <c r="BF54" s="179"/>
      <c r="BG54" s="179"/>
      <c r="BH54" s="179"/>
      <c r="BI54" s="179"/>
      <c r="BJ54" s="179"/>
      <c r="BK54" s="179"/>
      <c r="BL54" s="179"/>
      <c r="BM54" s="179"/>
      <c r="BN54" s="179"/>
      <c r="BO54" s="179"/>
      <c r="BP54" s="179"/>
      <c r="BQ54" s="179"/>
      <c r="BR54" s="179"/>
      <c r="BS54" s="179"/>
      <c r="BT54" s="179"/>
      <c r="BU54" s="179"/>
      <c r="BV54" s="179"/>
      <c r="BW54" s="179"/>
      <c r="BX54" s="179"/>
      <c r="BY54" s="179"/>
      <c r="BZ54" s="179"/>
      <c r="CA54" s="179"/>
      <c r="CB54" s="179"/>
      <c r="CC54" s="179"/>
      <c r="CD54" s="179"/>
      <c r="CE54" s="179"/>
      <c r="CF54" s="179"/>
      <c r="CG54" s="179"/>
      <c r="CH54" s="179"/>
      <c r="CI54" s="179"/>
      <c r="CJ54" s="179"/>
      <c r="CK54" s="179"/>
      <c r="CL54" s="179"/>
      <c r="CM54" s="179"/>
      <c r="CN54" s="179"/>
      <c r="CO54" s="179"/>
      <c r="CP54" s="179"/>
      <c r="CQ54" s="179"/>
      <c r="CR54" s="179"/>
      <c r="CS54" s="179"/>
      <c r="CT54" s="179"/>
      <c r="CU54" s="179"/>
      <c r="CV54" s="179"/>
      <c r="CW54" s="179"/>
      <c r="CX54" s="179"/>
      <c r="CY54" s="179"/>
      <c r="CZ54" s="179"/>
      <c r="DA54" s="179"/>
      <c r="DB54" s="179"/>
      <c r="DC54" s="179"/>
      <c r="DD54" s="179"/>
      <c r="DE54" s="179"/>
      <c r="DF54" s="179"/>
      <c r="DG54" s="179"/>
      <c r="DH54" s="179"/>
      <c r="DI54" s="179"/>
      <c r="DJ54" s="179"/>
      <c r="DK54" s="179"/>
      <c r="DL54" s="179"/>
      <c r="DM54" s="179"/>
      <c r="DN54" s="179"/>
      <c r="DO54" s="179"/>
      <c r="DP54" s="179"/>
      <c r="DQ54" s="179"/>
      <c r="DR54" s="179"/>
      <c r="DS54" s="179"/>
      <c r="DT54" s="179"/>
      <c r="DU54" s="179"/>
      <c r="DV54" s="179"/>
      <c r="DW54" s="179"/>
      <c r="DX54" s="179"/>
      <c r="DY54" s="179"/>
      <c r="DZ54" s="179"/>
      <c r="EA54" s="179"/>
      <c r="EB54" s="179"/>
      <c r="EC54" s="179"/>
      <c r="ED54" s="179"/>
      <c r="EE54" s="179"/>
      <c r="EF54" s="179"/>
      <c r="EG54" s="179"/>
      <c r="EH54" s="179"/>
      <c r="EI54" s="179"/>
      <c r="EJ54" s="179"/>
      <c r="EK54" s="179"/>
      <c r="EL54" s="179"/>
      <c r="EM54" s="179"/>
      <c r="EN54" s="179"/>
      <c r="EO54" s="179"/>
      <c r="EP54" s="179"/>
      <c r="EQ54" s="179"/>
      <c r="ER54" s="179"/>
      <c r="ES54" s="179"/>
      <c r="ET54" s="179"/>
      <c r="EU54" s="179"/>
      <c r="EV54" s="179"/>
      <c r="EW54" s="179"/>
      <c r="EX54" s="179"/>
      <c r="EY54" s="179"/>
      <c r="EZ54" s="179"/>
      <c r="FA54" s="179"/>
      <c r="FB54" s="179"/>
      <c r="FC54" s="179"/>
      <c r="FD54" s="179"/>
      <c r="FE54" s="179"/>
      <c r="FF54" s="179"/>
      <c r="FG54" s="179"/>
      <c r="FH54" s="179"/>
      <c r="FI54" s="179"/>
      <c r="FJ54" s="179"/>
      <c r="FK54" s="179"/>
      <c r="FL54" s="179"/>
      <c r="FM54" s="179"/>
      <c r="FN54" s="179"/>
      <c r="FO54" s="179"/>
      <c r="FP54" s="179"/>
      <c r="FQ54" s="179"/>
      <c r="FR54" s="179"/>
      <c r="FS54" s="179"/>
      <c r="FT54" s="179"/>
      <c r="FU54" s="179"/>
      <c r="FV54" s="179"/>
      <c r="FW54" s="179"/>
      <c r="FX54" s="179"/>
      <c r="FY54" s="179"/>
      <c r="FZ54" s="179"/>
      <c r="GA54" s="179"/>
      <c r="GB54" s="179"/>
      <c r="GC54" s="179"/>
      <c r="GD54" s="179"/>
      <c r="GE54" s="179"/>
      <c r="GF54" s="179"/>
      <c r="GG54" s="179"/>
      <c r="GH54" s="179"/>
      <c r="GI54" s="179"/>
      <c r="GJ54" s="179"/>
      <c r="GK54" s="179"/>
      <c r="GL54" s="179"/>
      <c r="GM54" s="181"/>
    </row>
    <row r="55" spans="1:195" ht="12" customHeight="1">
      <c r="A55" s="168"/>
      <c r="B55" s="474"/>
      <c r="C55" s="183"/>
      <c r="D55" s="128"/>
      <c r="E55" s="129"/>
      <c r="F55" s="176" t="s">
        <v>284</v>
      </c>
      <c r="G55" s="464"/>
      <c r="H55" s="484"/>
      <c r="I55" s="485"/>
      <c r="J55" s="182" t="s">
        <v>234</v>
      </c>
      <c r="K55" s="178"/>
      <c r="L55" s="178"/>
      <c r="M55" s="178"/>
      <c r="N55" s="178"/>
      <c r="O55" s="178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  <c r="AN55" s="179"/>
      <c r="AO55" s="179"/>
      <c r="AP55" s="179"/>
      <c r="AQ55" s="179"/>
      <c r="AR55" s="179"/>
      <c r="AS55" s="179"/>
      <c r="AT55" s="179"/>
      <c r="AU55" s="179"/>
      <c r="AV55" s="179"/>
      <c r="AW55" s="179"/>
      <c r="AX55" s="179"/>
      <c r="AY55" s="179"/>
      <c r="AZ55" s="179"/>
      <c r="BA55" s="179"/>
      <c r="BB55" s="179"/>
      <c r="BC55" s="179"/>
      <c r="BD55" s="179"/>
      <c r="BE55" s="179"/>
      <c r="BF55" s="179"/>
      <c r="BG55" s="179"/>
      <c r="BH55" s="179"/>
      <c r="BI55" s="179"/>
      <c r="BJ55" s="179"/>
      <c r="BK55" s="179"/>
      <c r="BL55" s="179"/>
      <c r="BM55" s="179"/>
      <c r="BN55" s="179"/>
      <c r="BO55" s="179"/>
      <c r="BP55" s="179"/>
      <c r="BQ55" s="179"/>
      <c r="BR55" s="179"/>
      <c r="BS55" s="179"/>
      <c r="BT55" s="179"/>
      <c r="BU55" s="179"/>
      <c r="BV55" s="179"/>
      <c r="BW55" s="179"/>
      <c r="BX55" s="179"/>
      <c r="BY55" s="179"/>
      <c r="BZ55" s="179"/>
      <c r="CA55" s="179"/>
      <c r="CB55" s="179"/>
      <c r="CC55" s="179"/>
      <c r="CD55" s="179"/>
      <c r="CE55" s="179"/>
      <c r="CF55" s="179"/>
      <c r="CG55" s="179"/>
      <c r="CH55" s="179"/>
      <c r="CI55" s="179"/>
      <c r="CJ55" s="179"/>
      <c r="CK55" s="179"/>
      <c r="CL55" s="179"/>
      <c r="CM55" s="179"/>
      <c r="CN55" s="179"/>
      <c r="CO55" s="179"/>
      <c r="CP55" s="179"/>
      <c r="CQ55" s="179"/>
      <c r="CR55" s="179"/>
      <c r="CS55" s="179"/>
      <c r="CT55" s="179"/>
      <c r="CU55" s="179"/>
      <c r="CV55" s="179"/>
      <c r="CW55" s="179"/>
      <c r="CX55" s="179"/>
      <c r="CY55" s="179"/>
      <c r="CZ55" s="179"/>
      <c r="DA55" s="179"/>
      <c r="DB55" s="179"/>
      <c r="DC55" s="179"/>
      <c r="DD55" s="179"/>
      <c r="DE55" s="179"/>
      <c r="DF55" s="179"/>
      <c r="DG55" s="179"/>
      <c r="DH55" s="179"/>
      <c r="DI55" s="179"/>
      <c r="DJ55" s="179"/>
      <c r="DK55" s="179"/>
      <c r="DL55" s="179"/>
      <c r="DM55" s="179"/>
      <c r="DN55" s="179"/>
      <c r="DO55" s="179"/>
      <c r="DP55" s="179"/>
      <c r="DQ55" s="179"/>
      <c r="DR55" s="179"/>
      <c r="DS55" s="179"/>
      <c r="DT55" s="179"/>
      <c r="DU55" s="179"/>
      <c r="DV55" s="179"/>
      <c r="DW55" s="179"/>
      <c r="DX55" s="179"/>
      <c r="DY55" s="179"/>
      <c r="DZ55" s="179"/>
      <c r="EA55" s="179"/>
      <c r="EB55" s="179"/>
      <c r="EC55" s="179"/>
      <c r="ED55" s="179"/>
      <c r="EE55" s="179"/>
      <c r="EF55" s="179"/>
      <c r="EG55" s="179"/>
      <c r="EH55" s="179"/>
      <c r="EI55" s="179"/>
      <c r="EJ55" s="179"/>
      <c r="EK55" s="179"/>
      <c r="EL55" s="179"/>
      <c r="EM55" s="179"/>
      <c r="EN55" s="179"/>
      <c r="EO55" s="179"/>
      <c r="EP55" s="179"/>
      <c r="EQ55" s="179"/>
      <c r="ER55" s="179"/>
      <c r="ES55" s="179"/>
      <c r="ET55" s="179"/>
      <c r="EU55" s="179"/>
      <c r="EV55" s="179"/>
      <c r="EW55" s="179"/>
      <c r="EX55" s="179"/>
      <c r="EY55" s="179"/>
      <c r="EZ55" s="179"/>
      <c r="FA55" s="179"/>
      <c r="FB55" s="179"/>
      <c r="FC55" s="179"/>
      <c r="FD55" s="179"/>
      <c r="FE55" s="179"/>
      <c r="FF55" s="179"/>
      <c r="FG55" s="179"/>
      <c r="FH55" s="179"/>
      <c r="FI55" s="179"/>
      <c r="FJ55" s="179"/>
      <c r="FK55" s="179"/>
      <c r="FL55" s="179"/>
      <c r="FM55" s="179"/>
      <c r="FN55" s="179"/>
      <c r="FO55" s="179"/>
      <c r="FP55" s="179"/>
      <c r="FQ55" s="179"/>
      <c r="FR55" s="179"/>
      <c r="FS55" s="179"/>
      <c r="FT55" s="179"/>
      <c r="FU55" s="179"/>
      <c r="FV55" s="179"/>
      <c r="FW55" s="179"/>
      <c r="FX55" s="179"/>
      <c r="FY55" s="179"/>
      <c r="FZ55" s="179"/>
      <c r="GA55" s="179"/>
      <c r="GB55" s="179"/>
      <c r="GC55" s="179"/>
      <c r="GD55" s="179"/>
      <c r="GE55" s="179"/>
      <c r="GF55" s="179"/>
      <c r="GG55" s="179"/>
      <c r="GH55" s="179"/>
      <c r="GI55" s="179"/>
      <c r="GJ55" s="179"/>
      <c r="GK55" s="179"/>
      <c r="GL55" s="179"/>
      <c r="GM55" s="181"/>
    </row>
    <row r="56" spans="1:195" ht="11.25" customHeight="1">
      <c r="A56" s="128"/>
      <c r="B56" s="142"/>
      <c r="C56" s="128"/>
      <c r="D56" s="128"/>
      <c r="E56" s="128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  <c r="FA56" s="142"/>
      <c r="FB56" s="142"/>
      <c r="FC56" s="142"/>
      <c r="FD56" s="142"/>
      <c r="FE56" s="142"/>
      <c r="FF56" s="142"/>
      <c r="FG56" s="142"/>
      <c r="FH56" s="142"/>
      <c r="FI56" s="142"/>
      <c r="FJ56" s="142"/>
      <c r="FK56" s="142"/>
      <c r="FL56" s="142"/>
      <c r="FM56" s="142"/>
      <c r="FN56" s="142"/>
      <c r="FO56" s="142"/>
      <c r="FP56" s="142"/>
      <c r="FQ56" s="142"/>
      <c r="FR56" s="142"/>
      <c r="FS56" s="142"/>
      <c r="FT56" s="142"/>
      <c r="FU56" s="142"/>
      <c r="FV56" s="142"/>
      <c r="FW56" s="142"/>
      <c r="FX56" s="142"/>
      <c r="FY56" s="142"/>
      <c r="FZ56" s="142"/>
      <c r="GA56" s="142"/>
      <c r="GB56" s="142"/>
      <c r="GC56" s="142"/>
      <c r="GD56" s="142"/>
      <c r="GE56" s="142"/>
      <c r="GF56" s="142"/>
      <c r="GG56" s="142"/>
      <c r="GH56" s="142"/>
      <c r="GI56" s="142"/>
      <c r="GJ56" s="142"/>
      <c r="GK56" s="142"/>
      <c r="GL56" s="142"/>
      <c r="GM56" s="142"/>
    </row>
    <row r="57" spans="1:195" ht="11.25" customHeight="1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9"/>
      <c r="L57" s="129"/>
      <c r="M57" s="129"/>
      <c r="N57" s="128"/>
      <c r="O57" s="128"/>
      <c r="P57" s="129"/>
      <c r="Q57" s="129"/>
      <c r="R57" s="129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128"/>
      <c r="BD57" s="128"/>
      <c r="BE57" s="128"/>
      <c r="BF57" s="128"/>
      <c r="BG57" s="128"/>
      <c r="BH57" s="128"/>
      <c r="BI57" s="128"/>
      <c r="BJ57" s="128"/>
      <c r="BK57" s="128"/>
      <c r="BL57" s="128"/>
      <c r="BM57" s="128"/>
      <c r="BN57" s="128"/>
      <c r="BO57" s="128"/>
      <c r="BP57" s="128"/>
      <c r="BQ57" s="128"/>
      <c r="BR57" s="128"/>
      <c r="BS57" s="128"/>
      <c r="BT57" s="128"/>
      <c r="BU57" s="128"/>
      <c r="BV57" s="128"/>
      <c r="BW57" s="128"/>
      <c r="BX57" s="128"/>
      <c r="BY57" s="128"/>
      <c r="BZ57" s="128"/>
      <c r="CA57" s="128"/>
      <c r="CB57" s="128"/>
      <c r="CC57" s="128"/>
      <c r="CD57" s="128"/>
      <c r="CE57" s="128"/>
      <c r="CF57" s="128"/>
      <c r="CG57" s="128"/>
      <c r="CH57" s="128"/>
      <c r="CI57" s="128"/>
      <c r="CJ57" s="128"/>
      <c r="CK57" s="128"/>
      <c r="CL57" s="128"/>
      <c r="CM57" s="12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  <c r="CY57" s="128"/>
      <c r="CZ57" s="128"/>
      <c r="DA57" s="128"/>
      <c r="DB57" s="128"/>
      <c r="DC57" s="128"/>
      <c r="DD57" s="128"/>
      <c r="DE57" s="128"/>
      <c r="DF57" s="128"/>
      <c r="DG57" s="128"/>
      <c r="DH57" s="128"/>
      <c r="DI57" s="128"/>
      <c r="DJ57" s="128"/>
      <c r="DK57" s="128"/>
      <c r="DL57" s="128"/>
      <c r="DM57" s="128"/>
      <c r="DN57" s="128"/>
      <c r="DO57" s="128"/>
      <c r="DP57" s="128"/>
      <c r="DQ57" s="128"/>
      <c r="DR57" s="128"/>
      <c r="DS57" s="128"/>
      <c r="DT57" s="128"/>
      <c r="DU57" s="128"/>
      <c r="DV57" s="128"/>
      <c r="DW57" s="128"/>
      <c r="DX57" s="128"/>
      <c r="DY57" s="128"/>
      <c r="DZ57" s="128"/>
      <c r="EA57" s="128"/>
      <c r="EB57" s="128"/>
      <c r="EC57" s="128"/>
      <c r="ED57" s="128"/>
      <c r="EE57" s="128"/>
      <c r="EF57" s="128"/>
      <c r="EG57" s="128"/>
      <c r="EH57" s="128"/>
      <c r="EI57" s="128"/>
      <c r="EJ57" s="128"/>
      <c r="EK57" s="128"/>
      <c r="EL57" s="128"/>
      <c r="EM57" s="128"/>
      <c r="EN57" s="128"/>
      <c r="EO57" s="128"/>
      <c r="EP57" s="128"/>
      <c r="EQ57" s="128"/>
      <c r="ER57" s="128"/>
      <c r="ES57" s="128"/>
      <c r="ET57" s="128"/>
      <c r="EU57" s="128"/>
      <c r="EV57" s="128"/>
      <c r="EW57" s="128"/>
      <c r="EX57" s="128"/>
      <c r="EY57" s="128"/>
      <c r="EZ57" s="128"/>
      <c r="FA57" s="128"/>
      <c r="FB57" s="128"/>
      <c r="FC57" s="128"/>
      <c r="FD57" s="128"/>
      <c r="FE57" s="128"/>
      <c r="FF57" s="128"/>
      <c r="FG57" s="128"/>
      <c r="FH57" s="128"/>
      <c r="FI57" s="128"/>
      <c r="FJ57" s="128"/>
      <c r="FK57" s="128"/>
      <c r="FL57" s="128"/>
      <c r="FM57" s="128"/>
      <c r="FN57" s="128"/>
      <c r="FO57" s="128"/>
      <c r="FP57" s="128"/>
      <c r="FQ57" s="128"/>
      <c r="FR57" s="128"/>
      <c r="FS57" s="128"/>
      <c r="FT57" s="128"/>
      <c r="FU57" s="128"/>
      <c r="FV57" s="128"/>
      <c r="FW57" s="128"/>
      <c r="FX57" s="128"/>
      <c r="FY57" s="128"/>
      <c r="FZ57" s="128"/>
      <c r="GA57" s="128"/>
      <c r="GB57" s="128"/>
      <c r="GC57" s="128"/>
      <c r="GD57" s="128"/>
      <c r="GE57" s="128"/>
      <c r="GF57" s="128"/>
      <c r="GG57" s="128"/>
      <c r="GH57" s="128"/>
      <c r="GI57" s="128"/>
      <c r="GJ57" s="128"/>
      <c r="GK57" s="128"/>
      <c r="GL57" s="128"/>
      <c r="GM57" s="128"/>
    </row>
    <row r="58" spans="1:195" ht="11.25" customHeight="1">
      <c r="A58" s="128"/>
      <c r="B58" s="128"/>
      <c r="C58" s="128"/>
      <c r="D58" s="128"/>
      <c r="E58" s="128"/>
      <c r="F58" s="128"/>
      <c r="G58" s="496" t="s">
        <v>598</v>
      </c>
      <c r="H58" s="496"/>
      <c r="I58" s="496"/>
      <c r="J58" s="129"/>
      <c r="K58" s="174">
        <f>$D57</f>
        <v>0</v>
      </c>
      <c r="L58" s="174">
        <f>$D57</f>
        <v>0</v>
      </c>
      <c r="M58" s="174">
        <f>$D57</f>
        <v>0</v>
      </c>
      <c r="N58" s="184">
        <f>$D57</f>
        <v>0</v>
      </c>
      <c r="O58" s="184"/>
      <c r="P58" s="174">
        <f>$D57</f>
        <v>0</v>
      </c>
      <c r="Q58" s="174">
        <f>$D57</f>
        <v>0</v>
      </c>
      <c r="R58" s="174">
        <f>$D57</f>
        <v>0</v>
      </c>
      <c r="S58" s="184">
        <f>$D57</f>
        <v>0</v>
      </c>
      <c r="T58" s="183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128"/>
      <c r="BD58" s="128"/>
      <c r="BE58" s="128"/>
      <c r="BF58" s="128"/>
      <c r="BG58" s="128"/>
      <c r="BH58" s="128"/>
      <c r="BI58" s="128"/>
      <c r="BJ58" s="128"/>
      <c r="BK58" s="128"/>
      <c r="BL58" s="128"/>
      <c r="BM58" s="128"/>
      <c r="BN58" s="128"/>
      <c r="BO58" s="128"/>
      <c r="BP58" s="128"/>
      <c r="BQ58" s="128"/>
      <c r="BR58" s="128"/>
      <c r="BS58" s="128"/>
      <c r="BT58" s="128"/>
      <c r="BU58" s="128"/>
      <c r="BV58" s="128"/>
      <c r="BW58" s="128"/>
      <c r="BX58" s="128"/>
      <c r="BY58" s="128"/>
      <c r="BZ58" s="128"/>
      <c r="CA58" s="128"/>
      <c r="CB58" s="128"/>
      <c r="CC58" s="128"/>
      <c r="CD58" s="128"/>
      <c r="CE58" s="128"/>
      <c r="CF58" s="128"/>
      <c r="CG58" s="128"/>
      <c r="CH58" s="128"/>
      <c r="CI58" s="128"/>
      <c r="CJ58" s="128"/>
      <c r="CK58" s="128"/>
      <c r="CL58" s="128"/>
      <c r="CM58" s="128"/>
      <c r="CN58" s="128"/>
      <c r="CO58" s="128"/>
      <c r="CP58" s="128"/>
      <c r="CQ58" s="128"/>
      <c r="CR58" s="128"/>
      <c r="CS58" s="128"/>
      <c r="CT58" s="128"/>
      <c r="CU58" s="128"/>
      <c r="CV58" s="128"/>
      <c r="CW58" s="128"/>
      <c r="CX58" s="128"/>
      <c r="CY58" s="128"/>
      <c r="CZ58" s="128"/>
      <c r="DA58" s="128"/>
      <c r="DB58" s="128"/>
      <c r="DC58" s="128"/>
      <c r="DD58" s="128"/>
      <c r="DE58" s="128"/>
      <c r="DF58" s="128"/>
      <c r="DG58" s="128"/>
      <c r="DH58" s="128"/>
      <c r="DI58" s="128"/>
      <c r="DJ58" s="128"/>
      <c r="DK58" s="128"/>
      <c r="DL58" s="128"/>
      <c r="DM58" s="128"/>
      <c r="DN58" s="128"/>
      <c r="DO58" s="128"/>
      <c r="DP58" s="128"/>
      <c r="DQ58" s="128"/>
      <c r="DR58" s="128"/>
      <c r="DS58" s="128"/>
      <c r="DT58" s="128"/>
      <c r="DU58" s="128"/>
      <c r="DV58" s="128"/>
      <c r="DW58" s="128"/>
      <c r="DX58" s="128"/>
      <c r="DY58" s="128"/>
      <c r="DZ58" s="128"/>
      <c r="EA58" s="128"/>
      <c r="EB58" s="128"/>
      <c r="EC58" s="128"/>
      <c r="ED58" s="128"/>
      <c r="EE58" s="128"/>
      <c r="EF58" s="128"/>
      <c r="EG58" s="128"/>
      <c r="EH58" s="128"/>
      <c r="EI58" s="128"/>
      <c r="EJ58" s="128"/>
      <c r="EK58" s="128"/>
      <c r="EL58" s="128"/>
      <c r="EM58" s="128"/>
      <c r="EN58" s="128"/>
      <c r="EO58" s="128"/>
      <c r="EP58" s="128"/>
      <c r="EQ58" s="128"/>
      <c r="ER58" s="128"/>
      <c r="ES58" s="128"/>
      <c r="ET58" s="128"/>
      <c r="EU58" s="128"/>
      <c r="EV58" s="128"/>
      <c r="EW58" s="128"/>
      <c r="EX58" s="128"/>
      <c r="EY58" s="128"/>
      <c r="EZ58" s="128"/>
      <c r="FA58" s="128"/>
      <c r="FB58" s="128"/>
      <c r="FC58" s="128"/>
      <c r="FD58" s="128"/>
      <c r="FE58" s="128"/>
      <c r="FF58" s="128"/>
      <c r="FG58" s="128"/>
      <c r="FH58" s="128"/>
      <c r="FI58" s="128"/>
      <c r="FJ58" s="128"/>
      <c r="FK58" s="128"/>
      <c r="FL58" s="128"/>
      <c r="FM58" s="128"/>
      <c r="FN58" s="128"/>
      <c r="FO58" s="128"/>
      <c r="FP58" s="128"/>
      <c r="FQ58" s="128"/>
      <c r="FR58" s="128"/>
      <c r="FS58" s="128"/>
      <c r="FT58" s="128"/>
      <c r="FU58" s="128"/>
      <c r="FV58" s="128"/>
      <c r="FW58" s="128"/>
      <c r="FX58" s="128"/>
      <c r="FY58" s="128"/>
      <c r="FZ58" s="128"/>
      <c r="GA58" s="128"/>
      <c r="GB58" s="128"/>
      <c r="GC58" s="128"/>
      <c r="GD58" s="128"/>
      <c r="GE58" s="128"/>
      <c r="GF58" s="128"/>
      <c r="GG58" s="128"/>
      <c r="GH58" s="128"/>
      <c r="GI58" s="128"/>
      <c r="GJ58" s="128"/>
      <c r="GK58" s="128"/>
      <c r="GL58" s="128"/>
      <c r="GM58" s="128"/>
    </row>
    <row r="59" spans="1:195" ht="11.25" customHeight="1">
      <c r="A59" s="128"/>
      <c r="B59" s="128"/>
      <c r="C59" s="128"/>
      <c r="D59" s="128"/>
      <c r="E59" s="128"/>
      <c r="F59" s="128"/>
      <c r="G59" s="496" t="s">
        <v>599</v>
      </c>
      <c r="H59" s="496"/>
      <c r="I59" s="496"/>
      <c r="J59" s="129"/>
      <c r="K59" s="185"/>
      <c r="L59" s="185"/>
      <c r="M59" s="185"/>
      <c r="N59" s="179"/>
      <c r="O59" s="179"/>
      <c r="P59" s="186"/>
      <c r="Q59" s="186"/>
      <c r="R59" s="186"/>
      <c r="S59" s="179"/>
      <c r="T59" s="183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128"/>
      <c r="BD59" s="128"/>
      <c r="BE59" s="128"/>
      <c r="BF59" s="128"/>
      <c r="BG59" s="128"/>
      <c r="BH59" s="128"/>
      <c r="BI59" s="128"/>
      <c r="BJ59" s="128"/>
      <c r="BK59" s="128"/>
      <c r="BL59" s="128"/>
      <c r="BM59" s="128"/>
      <c r="BN59" s="128"/>
      <c r="BO59" s="128"/>
      <c r="BP59" s="128"/>
      <c r="BQ59" s="128"/>
      <c r="BR59" s="128"/>
      <c r="BS59" s="128"/>
      <c r="BT59" s="128"/>
      <c r="BU59" s="128"/>
      <c r="BV59" s="128"/>
      <c r="BW59" s="128"/>
      <c r="BX59" s="128"/>
      <c r="BY59" s="128"/>
      <c r="BZ59" s="128"/>
      <c r="CA59" s="128"/>
      <c r="CB59" s="128"/>
      <c r="CC59" s="128"/>
      <c r="CD59" s="128"/>
      <c r="CE59" s="128"/>
      <c r="CF59" s="128"/>
      <c r="CG59" s="128"/>
      <c r="CH59" s="128"/>
      <c r="CI59" s="128"/>
      <c r="CJ59" s="128"/>
      <c r="CK59" s="128"/>
      <c r="CL59" s="128"/>
      <c r="CM59" s="128"/>
      <c r="CN59" s="128"/>
      <c r="CO59" s="128"/>
      <c r="CP59" s="128"/>
      <c r="CQ59" s="128"/>
      <c r="CR59" s="128"/>
      <c r="CS59" s="128"/>
      <c r="CT59" s="128"/>
      <c r="CU59" s="128"/>
      <c r="CV59" s="128"/>
      <c r="CW59" s="128"/>
      <c r="CX59" s="128"/>
      <c r="CY59" s="128"/>
      <c r="CZ59" s="128"/>
      <c r="DA59" s="128"/>
      <c r="DB59" s="128"/>
      <c r="DC59" s="128"/>
      <c r="DD59" s="128"/>
      <c r="DE59" s="128"/>
      <c r="DF59" s="128"/>
      <c r="DG59" s="128"/>
      <c r="DH59" s="128"/>
      <c r="DI59" s="128"/>
      <c r="DJ59" s="128"/>
      <c r="DK59" s="128"/>
      <c r="DL59" s="128"/>
      <c r="DM59" s="128"/>
      <c r="DN59" s="128"/>
      <c r="DO59" s="128"/>
      <c r="DP59" s="128"/>
      <c r="DQ59" s="128"/>
      <c r="DR59" s="128"/>
      <c r="DS59" s="128"/>
      <c r="DT59" s="128"/>
      <c r="DU59" s="128"/>
      <c r="DV59" s="128"/>
      <c r="DW59" s="128"/>
      <c r="DX59" s="128"/>
      <c r="DY59" s="128"/>
      <c r="DZ59" s="128"/>
      <c r="EA59" s="128"/>
      <c r="EB59" s="128"/>
      <c r="EC59" s="128"/>
      <c r="ED59" s="128"/>
      <c r="EE59" s="128"/>
      <c r="EF59" s="128"/>
      <c r="EG59" s="128"/>
      <c r="EH59" s="128"/>
      <c r="EI59" s="128"/>
      <c r="EJ59" s="128"/>
      <c r="EK59" s="128"/>
      <c r="EL59" s="128"/>
      <c r="EM59" s="128"/>
      <c r="EN59" s="128"/>
      <c r="EO59" s="128"/>
      <c r="EP59" s="128"/>
      <c r="EQ59" s="128"/>
      <c r="ER59" s="128"/>
      <c r="ES59" s="128"/>
      <c r="ET59" s="128"/>
      <c r="EU59" s="128"/>
      <c r="EV59" s="128"/>
      <c r="EW59" s="128"/>
      <c r="EX59" s="128"/>
      <c r="EY59" s="128"/>
      <c r="EZ59" s="128"/>
      <c r="FA59" s="128"/>
      <c r="FB59" s="128"/>
      <c r="FC59" s="128"/>
      <c r="FD59" s="128"/>
      <c r="FE59" s="128"/>
      <c r="FF59" s="128"/>
      <c r="FG59" s="128"/>
      <c r="FH59" s="128"/>
      <c r="FI59" s="128"/>
      <c r="FJ59" s="128"/>
      <c r="FK59" s="128"/>
      <c r="FL59" s="128"/>
      <c r="FM59" s="128"/>
      <c r="FN59" s="128"/>
      <c r="FO59" s="128"/>
      <c r="FP59" s="128"/>
      <c r="FQ59" s="128"/>
      <c r="FR59" s="128"/>
      <c r="FS59" s="128"/>
      <c r="FT59" s="128"/>
      <c r="FU59" s="128"/>
      <c r="FV59" s="128"/>
      <c r="FW59" s="128"/>
      <c r="FX59" s="128"/>
      <c r="FY59" s="128"/>
      <c r="FZ59" s="128"/>
      <c r="GA59" s="128"/>
      <c r="GB59" s="128"/>
      <c r="GC59" s="128"/>
      <c r="GD59" s="128"/>
      <c r="GE59" s="128"/>
      <c r="GF59" s="128"/>
      <c r="GG59" s="128"/>
      <c r="GH59" s="128"/>
      <c r="GI59" s="128"/>
      <c r="GJ59" s="128"/>
      <c r="GK59" s="128"/>
      <c r="GL59" s="128"/>
      <c r="GM59" s="128"/>
    </row>
    <row r="60" spans="1:195" ht="11.25" customHeight="1">
      <c r="A60" s="128"/>
      <c r="B60" s="128"/>
      <c r="C60" s="128"/>
      <c r="D60" s="128"/>
      <c r="E60" s="128"/>
      <c r="F60" s="128"/>
      <c r="G60" s="496" t="s">
        <v>600</v>
      </c>
      <c r="H60" s="496"/>
      <c r="I60" s="496"/>
      <c r="J60" s="129"/>
      <c r="K60" s="180">
        <f>K59*K58</f>
        <v>0</v>
      </c>
      <c r="L60" s="180">
        <f>L59*L58</f>
        <v>0</v>
      </c>
      <c r="M60" s="180">
        <f>M59*M58</f>
        <v>0</v>
      </c>
      <c r="N60" s="179"/>
      <c r="O60" s="179"/>
      <c r="P60" s="180">
        <f>P59*P58</f>
        <v>0</v>
      </c>
      <c r="Q60" s="180">
        <f>Q59*Q58</f>
        <v>0</v>
      </c>
      <c r="R60" s="180">
        <f>R59*R58</f>
        <v>0</v>
      </c>
      <c r="S60" s="179"/>
      <c r="T60" s="183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  <c r="DQ60" s="128"/>
      <c r="DR60" s="128"/>
      <c r="DS60" s="128"/>
      <c r="DT60" s="128"/>
      <c r="DU60" s="128"/>
      <c r="DV60" s="128"/>
      <c r="DW60" s="128"/>
      <c r="DX60" s="128"/>
      <c r="DY60" s="128"/>
      <c r="DZ60" s="128"/>
      <c r="EA60" s="128"/>
      <c r="EB60" s="128"/>
      <c r="EC60" s="128"/>
      <c r="ED60" s="128"/>
      <c r="EE60" s="128"/>
      <c r="EF60" s="128"/>
      <c r="EG60" s="128"/>
      <c r="EH60" s="128"/>
      <c r="EI60" s="128"/>
      <c r="EJ60" s="128"/>
      <c r="EK60" s="128"/>
      <c r="EL60" s="128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28"/>
      <c r="FE60" s="128"/>
      <c r="FF60" s="128"/>
      <c r="FG60" s="128"/>
      <c r="FH60" s="128"/>
      <c r="FI60" s="128"/>
      <c r="FJ60" s="128"/>
      <c r="FK60" s="128"/>
      <c r="FL60" s="128"/>
      <c r="FM60" s="128"/>
      <c r="FN60" s="128"/>
      <c r="FO60" s="128"/>
      <c r="FP60" s="128"/>
      <c r="FQ60" s="128"/>
      <c r="FR60" s="128"/>
      <c r="FS60" s="128"/>
      <c r="FT60" s="128"/>
      <c r="FU60" s="128"/>
      <c r="FV60" s="128"/>
      <c r="FW60" s="128"/>
      <c r="FX60" s="128"/>
      <c r="FY60" s="128"/>
      <c r="FZ60" s="128"/>
      <c r="GA60" s="128"/>
      <c r="GB60" s="128"/>
      <c r="GC60" s="128"/>
      <c r="GD60" s="128"/>
      <c r="GE60" s="128"/>
      <c r="GF60" s="128"/>
      <c r="GG60" s="128"/>
      <c r="GH60" s="128"/>
      <c r="GI60" s="128"/>
      <c r="GJ60" s="128"/>
      <c r="GK60" s="128"/>
      <c r="GL60" s="128"/>
      <c r="GM60" s="128"/>
    </row>
    <row r="61" spans="1:195" ht="11.25" customHeight="1">
      <c r="A61" s="128"/>
      <c r="B61" s="128"/>
      <c r="C61" s="128"/>
      <c r="D61" s="128"/>
      <c r="E61" s="128"/>
      <c r="F61" s="128"/>
      <c r="G61" s="496" t="s">
        <v>601</v>
      </c>
      <c r="H61" s="496"/>
      <c r="I61" s="496"/>
      <c r="J61" s="129"/>
      <c r="K61" s="185"/>
      <c r="L61" s="185"/>
      <c r="M61" s="180">
        <f>IF(M65=0,0,M68*1000/M65)</f>
        <v>0</v>
      </c>
      <c r="N61" s="179"/>
      <c r="O61" s="179"/>
      <c r="P61" s="186"/>
      <c r="Q61" s="186"/>
      <c r="R61" s="180">
        <f>IF(R65=0,0,R68*1000/R65)</f>
        <v>0</v>
      </c>
      <c r="S61" s="179"/>
      <c r="T61" s="183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128"/>
      <c r="BD61" s="128"/>
      <c r="BE61" s="128"/>
      <c r="BF61" s="128"/>
      <c r="BG61" s="128"/>
      <c r="BH61" s="128"/>
      <c r="BI61" s="128"/>
      <c r="BJ61" s="128"/>
      <c r="BK61" s="128"/>
      <c r="BL61" s="128"/>
      <c r="BM61" s="128"/>
      <c r="BN61" s="128"/>
      <c r="BO61" s="128"/>
      <c r="BP61" s="128"/>
      <c r="BQ61" s="128"/>
      <c r="BR61" s="128"/>
      <c r="BS61" s="128"/>
      <c r="BT61" s="128"/>
      <c r="BU61" s="128"/>
      <c r="BV61" s="128"/>
      <c r="BW61" s="128"/>
      <c r="BX61" s="128"/>
      <c r="BY61" s="128"/>
      <c r="BZ61" s="128"/>
      <c r="CA61" s="128"/>
      <c r="CB61" s="128"/>
      <c r="CC61" s="128"/>
      <c r="CD61" s="128"/>
      <c r="CE61" s="128"/>
      <c r="CF61" s="128"/>
      <c r="CG61" s="128"/>
      <c r="CH61" s="128"/>
      <c r="CI61" s="128"/>
      <c r="CJ61" s="128"/>
      <c r="CK61" s="128"/>
      <c r="CL61" s="128"/>
      <c r="CM61" s="128"/>
      <c r="CN61" s="128"/>
      <c r="CO61" s="128"/>
      <c r="CP61" s="128"/>
      <c r="CQ61" s="128"/>
      <c r="CR61" s="128"/>
      <c r="CS61" s="128"/>
      <c r="CT61" s="128"/>
      <c r="CU61" s="128"/>
      <c r="CV61" s="128"/>
      <c r="CW61" s="128"/>
      <c r="CX61" s="128"/>
      <c r="CY61" s="128"/>
      <c r="CZ61" s="128"/>
      <c r="DA61" s="128"/>
      <c r="DB61" s="128"/>
      <c r="DC61" s="128"/>
      <c r="DD61" s="128"/>
      <c r="DE61" s="128"/>
      <c r="DF61" s="128"/>
      <c r="DG61" s="128"/>
      <c r="DH61" s="128"/>
      <c r="DI61" s="128"/>
      <c r="DJ61" s="128"/>
      <c r="DK61" s="128"/>
      <c r="DL61" s="128"/>
      <c r="DM61" s="128"/>
      <c r="DN61" s="128"/>
      <c r="DO61" s="128"/>
      <c r="DP61" s="128"/>
      <c r="DQ61" s="128"/>
      <c r="DR61" s="128"/>
      <c r="DS61" s="128"/>
      <c r="DT61" s="128"/>
      <c r="DU61" s="128"/>
      <c r="DV61" s="128"/>
      <c r="DW61" s="128"/>
      <c r="DX61" s="128"/>
      <c r="DY61" s="128"/>
      <c r="DZ61" s="128"/>
      <c r="EA61" s="128"/>
      <c r="EB61" s="128"/>
      <c r="EC61" s="128"/>
      <c r="ED61" s="128"/>
      <c r="EE61" s="128"/>
      <c r="EF61" s="128"/>
      <c r="EG61" s="128"/>
      <c r="EH61" s="128"/>
      <c r="EI61" s="128"/>
      <c r="EJ61" s="128"/>
      <c r="EK61" s="128"/>
      <c r="EL61" s="128"/>
      <c r="EM61" s="128"/>
      <c r="EN61" s="128"/>
      <c r="EO61" s="128"/>
      <c r="EP61" s="128"/>
      <c r="EQ61" s="128"/>
      <c r="ER61" s="128"/>
      <c r="ES61" s="128"/>
      <c r="ET61" s="128"/>
      <c r="EU61" s="128"/>
      <c r="EV61" s="128"/>
      <c r="EW61" s="128"/>
      <c r="EX61" s="128"/>
      <c r="EY61" s="128"/>
      <c r="EZ61" s="128"/>
      <c r="FA61" s="128"/>
      <c r="FB61" s="128"/>
      <c r="FC61" s="128"/>
      <c r="FD61" s="128"/>
      <c r="FE61" s="128"/>
      <c r="FF61" s="128"/>
      <c r="FG61" s="128"/>
      <c r="FH61" s="128"/>
      <c r="FI61" s="128"/>
      <c r="FJ61" s="128"/>
      <c r="FK61" s="128"/>
      <c r="FL61" s="128"/>
      <c r="FM61" s="128"/>
      <c r="FN61" s="128"/>
      <c r="FO61" s="128"/>
      <c r="FP61" s="128"/>
      <c r="FQ61" s="128"/>
      <c r="FR61" s="128"/>
      <c r="FS61" s="128"/>
      <c r="FT61" s="128"/>
      <c r="FU61" s="128"/>
      <c r="FV61" s="128"/>
      <c r="FW61" s="128"/>
      <c r="FX61" s="128"/>
      <c r="FY61" s="128"/>
      <c r="FZ61" s="128"/>
      <c r="GA61" s="128"/>
      <c r="GB61" s="128"/>
      <c r="GC61" s="128"/>
      <c r="GD61" s="128"/>
      <c r="GE61" s="128"/>
      <c r="GF61" s="128"/>
      <c r="GG61" s="128"/>
      <c r="GH61" s="128"/>
      <c r="GI61" s="128"/>
      <c r="GJ61" s="128"/>
      <c r="GK61" s="128"/>
      <c r="GL61" s="128"/>
      <c r="GM61" s="128"/>
    </row>
    <row r="62" spans="1:195" ht="11.25" customHeight="1">
      <c r="A62" s="128"/>
      <c r="B62" s="128"/>
      <c r="C62" s="128"/>
      <c r="D62" s="128"/>
      <c r="E62" s="128"/>
      <c r="F62" s="128"/>
      <c r="G62" s="496" t="s">
        <v>602</v>
      </c>
      <c r="H62" s="496"/>
      <c r="I62" s="496"/>
      <c r="J62" s="129"/>
      <c r="K62" s="180">
        <f>K61*K58</f>
        <v>0</v>
      </c>
      <c r="L62" s="180">
        <f>L61*L58</f>
        <v>0</v>
      </c>
      <c r="M62" s="180">
        <f>IF(M65=0,0,M69*1000/M65)</f>
        <v>0</v>
      </c>
      <c r="N62" s="179"/>
      <c r="O62" s="179"/>
      <c r="P62" s="180">
        <f>P61*P58</f>
        <v>0</v>
      </c>
      <c r="Q62" s="180">
        <f>Q61*Q58</f>
        <v>0</v>
      </c>
      <c r="R62" s="180">
        <f>IF(R65=0,0,R69*1000/R65)</f>
        <v>0</v>
      </c>
      <c r="S62" s="179"/>
      <c r="T62" s="183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128"/>
      <c r="BD62" s="128"/>
      <c r="BE62" s="128"/>
      <c r="BF62" s="128"/>
      <c r="BG62" s="128"/>
      <c r="BH62" s="128"/>
      <c r="BI62" s="128"/>
      <c r="BJ62" s="128"/>
      <c r="BK62" s="128"/>
      <c r="BL62" s="128"/>
      <c r="BM62" s="128"/>
      <c r="BN62" s="128"/>
      <c r="BO62" s="128"/>
      <c r="BP62" s="128"/>
      <c r="BQ62" s="128"/>
      <c r="BR62" s="128"/>
      <c r="BS62" s="128"/>
      <c r="BT62" s="128"/>
      <c r="BU62" s="128"/>
      <c r="BV62" s="128"/>
      <c r="BW62" s="128"/>
      <c r="BX62" s="128"/>
      <c r="BY62" s="128"/>
      <c r="BZ62" s="128"/>
      <c r="CA62" s="128"/>
      <c r="CB62" s="128"/>
      <c r="CC62" s="128"/>
      <c r="CD62" s="128"/>
      <c r="CE62" s="128"/>
      <c r="CF62" s="128"/>
      <c r="CG62" s="128"/>
      <c r="CH62" s="128"/>
      <c r="CI62" s="128"/>
      <c r="CJ62" s="128"/>
      <c r="CK62" s="128"/>
      <c r="CL62" s="128"/>
      <c r="CM62" s="128"/>
      <c r="CN62" s="128"/>
      <c r="CO62" s="128"/>
      <c r="CP62" s="128"/>
      <c r="CQ62" s="128"/>
      <c r="CR62" s="128"/>
      <c r="CS62" s="128"/>
      <c r="CT62" s="128"/>
      <c r="CU62" s="128"/>
      <c r="CV62" s="128"/>
      <c r="CW62" s="128"/>
      <c r="CX62" s="128"/>
      <c r="CY62" s="128"/>
      <c r="CZ62" s="128"/>
      <c r="DA62" s="128"/>
      <c r="DB62" s="128"/>
      <c r="DC62" s="128"/>
      <c r="DD62" s="128"/>
      <c r="DE62" s="128"/>
      <c r="DF62" s="128"/>
      <c r="DG62" s="128"/>
      <c r="DH62" s="128"/>
      <c r="DI62" s="128"/>
      <c r="DJ62" s="128"/>
      <c r="DK62" s="128"/>
      <c r="DL62" s="128"/>
      <c r="DM62" s="128"/>
      <c r="DN62" s="128"/>
      <c r="DO62" s="128"/>
      <c r="DP62" s="128"/>
      <c r="DQ62" s="128"/>
      <c r="DR62" s="128"/>
      <c r="DS62" s="128"/>
      <c r="DT62" s="128"/>
      <c r="DU62" s="128"/>
      <c r="DV62" s="128"/>
      <c r="DW62" s="128"/>
      <c r="DX62" s="128"/>
      <c r="DY62" s="128"/>
      <c r="DZ62" s="128"/>
      <c r="EA62" s="128"/>
      <c r="EB62" s="128"/>
      <c r="EC62" s="128"/>
      <c r="ED62" s="128"/>
      <c r="EE62" s="128"/>
      <c r="EF62" s="128"/>
      <c r="EG62" s="128"/>
      <c r="EH62" s="128"/>
      <c r="EI62" s="128"/>
      <c r="EJ62" s="128"/>
      <c r="EK62" s="128"/>
      <c r="EL62" s="128"/>
      <c r="EM62" s="128"/>
      <c r="EN62" s="128"/>
      <c r="EO62" s="128"/>
      <c r="EP62" s="128"/>
      <c r="EQ62" s="128"/>
      <c r="ER62" s="128"/>
      <c r="ES62" s="128"/>
      <c r="ET62" s="128"/>
      <c r="EU62" s="128"/>
      <c r="EV62" s="128"/>
      <c r="EW62" s="128"/>
      <c r="EX62" s="128"/>
      <c r="EY62" s="128"/>
      <c r="EZ62" s="128"/>
      <c r="FA62" s="128"/>
      <c r="FB62" s="128"/>
      <c r="FC62" s="128"/>
      <c r="FD62" s="128"/>
      <c r="FE62" s="128"/>
      <c r="FF62" s="128"/>
      <c r="FG62" s="128"/>
      <c r="FH62" s="128"/>
      <c r="FI62" s="128"/>
      <c r="FJ62" s="128"/>
      <c r="FK62" s="128"/>
      <c r="FL62" s="128"/>
      <c r="FM62" s="128"/>
      <c r="FN62" s="128"/>
      <c r="FO62" s="128"/>
      <c r="FP62" s="128"/>
      <c r="FQ62" s="128"/>
      <c r="FR62" s="128"/>
      <c r="FS62" s="128"/>
      <c r="FT62" s="128"/>
      <c r="FU62" s="128"/>
      <c r="FV62" s="128"/>
      <c r="FW62" s="128"/>
      <c r="FX62" s="128"/>
      <c r="FY62" s="128"/>
      <c r="FZ62" s="128"/>
      <c r="GA62" s="128"/>
      <c r="GB62" s="128"/>
      <c r="GC62" s="128"/>
      <c r="GD62" s="128"/>
      <c r="GE62" s="128"/>
      <c r="GF62" s="128"/>
      <c r="GG62" s="128"/>
      <c r="GH62" s="128"/>
      <c r="GI62" s="128"/>
      <c r="GJ62" s="128"/>
      <c r="GK62" s="128"/>
      <c r="GL62" s="128"/>
      <c r="GM62" s="128"/>
    </row>
    <row r="63" spans="1:195" ht="11.25" customHeight="1">
      <c r="A63" s="128"/>
      <c r="B63" s="128"/>
      <c r="C63" s="128"/>
      <c r="D63" s="128"/>
      <c r="E63" s="128"/>
      <c r="F63" s="128"/>
      <c r="G63" s="496" t="s">
        <v>603</v>
      </c>
      <c r="H63" s="496"/>
      <c r="I63" s="496"/>
      <c r="J63" s="129"/>
      <c r="K63" s="180">
        <f>IF(K67=0,0,K68*1000/K67)</f>
        <v>0</v>
      </c>
      <c r="L63" s="180">
        <f>IF(L67=0,0,L68*1000/L67)</f>
        <v>0</v>
      </c>
      <c r="M63" s="180">
        <f>IF(M67=0,0,M68*1000/M67)</f>
        <v>0</v>
      </c>
      <c r="N63" s="179"/>
      <c r="O63" s="179"/>
      <c r="P63" s="180">
        <f>IF(P67=0,0,P68*1000/P67)</f>
        <v>0</v>
      </c>
      <c r="Q63" s="180">
        <f>IF(Q67=0,0,Q68*1000/Q67)</f>
        <v>0</v>
      </c>
      <c r="R63" s="180">
        <f>IF(R67=0,0,R68*1000/R67)</f>
        <v>0</v>
      </c>
      <c r="S63" s="179"/>
      <c r="T63" s="183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128"/>
      <c r="BD63" s="128"/>
      <c r="BE63" s="128"/>
      <c r="BF63" s="128"/>
      <c r="BG63" s="128"/>
      <c r="BH63" s="128"/>
      <c r="BI63" s="128"/>
      <c r="BJ63" s="128"/>
      <c r="BK63" s="128"/>
      <c r="BL63" s="128"/>
      <c r="BM63" s="128"/>
      <c r="BN63" s="128"/>
      <c r="BO63" s="128"/>
      <c r="BP63" s="128"/>
      <c r="BQ63" s="128"/>
      <c r="BR63" s="128"/>
      <c r="BS63" s="128"/>
      <c r="BT63" s="128"/>
      <c r="BU63" s="128"/>
      <c r="BV63" s="128"/>
      <c r="BW63" s="128"/>
      <c r="BX63" s="128"/>
      <c r="BY63" s="128"/>
      <c r="BZ63" s="128"/>
      <c r="CA63" s="128"/>
      <c r="CB63" s="128"/>
      <c r="CC63" s="128"/>
      <c r="CD63" s="128"/>
      <c r="CE63" s="128"/>
      <c r="CF63" s="128"/>
      <c r="CG63" s="128"/>
      <c r="CH63" s="128"/>
      <c r="CI63" s="128"/>
      <c r="CJ63" s="128"/>
      <c r="CK63" s="128"/>
      <c r="CL63" s="128"/>
      <c r="CM63" s="128"/>
      <c r="CN63" s="128"/>
      <c r="CO63" s="128"/>
      <c r="CP63" s="128"/>
      <c r="CQ63" s="128"/>
      <c r="CR63" s="128"/>
      <c r="CS63" s="128"/>
      <c r="CT63" s="128"/>
      <c r="CU63" s="128"/>
      <c r="CV63" s="128"/>
      <c r="CW63" s="128"/>
      <c r="CX63" s="128"/>
      <c r="CY63" s="128"/>
      <c r="CZ63" s="128"/>
      <c r="DA63" s="128"/>
      <c r="DB63" s="128"/>
      <c r="DC63" s="128"/>
      <c r="DD63" s="128"/>
      <c r="DE63" s="128"/>
      <c r="DF63" s="128"/>
      <c r="DG63" s="128"/>
      <c r="DH63" s="128"/>
      <c r="DI63" s="128"/>
      <c r="DJ63" s="128"/>
      <c r="DK63" s="128"/>
      <c r="DL63" s="128"/>
      <c r="DM63" s="128"/>
      <c r="DN63" s="128"/>
      <c r="DO63" s="128"/>
      <c r="DP63" s="128"/>
      <c r="DQ63" s="128"/>
      <c r="DR63" s="128"/>
      <c r="DS63" s="128"/>
      <c r="DT63" s="128"/>
      <c r="DU63" s="128"/>
      <c r="DV63" s="128"/>
      <c r="DW63" s="128"/>
      <c r="DX63" s="128"/>
      <c r="DY63" s="128"/>
      <c r="DZ63" s="128"/>
      <c r="EA63" s="128"/>
      <c r="EB63" s="128"/>
      <c r="EC63" s="128"/>
      <c r="ED63" s="128"/>
      <c r="EE63" s="128"/>
      <c r="EF63" s="128"/>
      <c r="EG63" s="128"/>
      <c r="EH63" s="128"/>
      <c r="EI63" s="128"/>
      <c r="EJ63" s="128"/>
      <c r="EK63" s="128"/>
      <c r="EL63" s="128"/>
      <c r="EM63" s="128"/>
      <c r="EN63" s="128"/>
      <c r="EO63" s="128"/>
      <c r="EP63" s="128"/>
      <c r="EQ63" s="128"/>
      <c r="ER63" s="128"/>
      <c r="ES63" s="128"/>
      <c r="ET63" s="128"/>
      <c r="EU63" s="128"/>
      <c r="EV63" s="128"/>
      <c r="EW63" s="128"/>
      <c r="EX63" s="128"/>
      <c r="EY63" s="128"/>
      <c r="EZ63" s="128"/>
      <c r="FA63" s="128"/>
      <c r="FB63" s="128"/>
      <c r="FC63" s="128"/>
      <c r="FD63" s="128"/>
      <c r="FE63" s="128"/>
      <c r="FF63" s="128"/>
      <c r="FG63" s="128"/>
      <c r="FH63" s="128"/>
      <c r="FI63" s="128"/>
      <c r="FJ63" s="128"/>
      <c r="FK63" s="128"/>
      <c r="FL63" s="128"/>
      <c r="FM63" s="128"/>
      <c r="FN63" s="128"/>
      <c r="FO63" s="128"/>
      <c r="FP63" s="128"/>
      <c r="FQ63" s="128"/>
      <c r="FR63" s="128"/>
      <c r="FS63" s="128"/>
      <c r="FT63" s="128"/>
      <c r="FU63" s="128"/>
      <c r="FV63" s="128"/>
      <c r="FW63" s="128"/>
      <c r="FX63" s="128"/>
      <c r="FY63" s="128"/>
      <c r="FZ63" s="128"/>
      <c r="GA63" s="128"/>
      <c r="GB63" s="128"/>
      <c r="GC63" s="128"/>
      <c r="GD63" s="128"/>
      <c r="GE63" s="128"/>
      <c r="GF63" s="128"/>
      <c r="GG63" s="128"/>
      <c r="GH63" s="128"/>
      <c r="GI63" s="128"/>
      <c r="GJ63" s="128"/>
      <c r="GK63" s="128"/>
      <c r="GL63" s="128"/>
      <c r="GM63" s="128"/>
    </row>
    <row r="64" spans="1:195" ht="11.25" customHeight="1">
      <c r="A64" s="128"/>
      <c r="B64" s="128"/>
      <c r="C64" s="128"/>
      <c r="D64" s="128"/>
      <c r="E64" s="128"/>
      <c r="F64" s="128"/>
      <c r="G64" s="496" t="s">
        <v>604</v>
      </c>
      <c r="H64" s="496"/>
      <c r="I64" s="496"/>
      <c r="J64" s="129"/>
      <c r="K64" s="180">
        <f>IF(K67=0,0,K69*1000/K67)</f>
        <v>0</v>
      </c>
      <c r="L64" s="180">
        <f>IF(L67=0,0,L69*1000/L67)</f>
        <v>0</v>
      </c>
      <c r="M64" s="180">
        <f>IF(M67=0,0,M69*1000/M67)</f>
        <v>0</v>
      </c>
      <c r="N64" s="179"/>
      <c r="O64" s="179"/>
      <c r="P64" s="180">
        <f>IF(P67=0,0,P69*1000/P67)</f>
        <v>0</v>
      </c>
      <c r="Q64" s="180">
        <f>IF(Q67=0,0,Q69*1000/Q67)</f>
        <v>0</v>
      </c>
      <c r="R64" s="180">
        <f>IF(R67=0,0,R69*1000/R67)</f>
        <v>0</v>
      </c>
      <c r="S64" s="179"/>
      <c r="T64" s="183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  <c r="BZ64" s="128"/>
      <c r="CA64" s="128"/>
      <c r="CB64" s="128"/>
      <c r="CC64" s="128"/>
      <c r="CD64" s="128"/>
      <c r="CE64" s="128"/>
      <c r="CF64" s="128"/>
      <c r="CG64" s="128"/>
      <c r="CH64" s="128"/>
      <c r="CI64" s="128"/>
      <c r="CJ64" s="128"/>
      <c r="CK64" s="128"/>
      <c r="CL64" s="128"/>
      <c r="CM64" s="128"/>
      <c r="CN64" s="128"/>
      <c r="CO64" s="128"/>
      <c r="CP64" s="128"/>
      <c r="CQ64" s="128"/>
      <c r="CR64" s="128"/>
      <c r="CS64" s="128"/>
      <c r="CT64" s="128"/>
      <c r="CU64" s="128"/>
      <c r="CV64" s="128"/>
      <c r="CW64" s="128"/>
      <c r="CX64" s="128"/>
      <c r="CY64" s="128"/>
      <c r="CZ64" s="128"/>
      <c r="DA64" s="128"/>
      <c r="DB64" s="128"/>
      <c r="DC64" s="128"/>
      <c r="DD64" s="128"/>
      <c r="DE64" s="128"/>
      <c r="DF64" s="128"/>
      <c r="DG64" s="128"/>
      <c r="DH64" s="128"/>
      <c r="DI64" s="128"/>
      <c r="DJ64" s="128"/>
      <c r="DK64" s="128"/>
      <c r="DL64" s="128"/>
      <c r="DM64" s="128"/>
      <c r="DN64" s="128"/>
      <c r="DO64" s="128"/>
      <c r="DP64" s="128"/>
      <c r="DQ64" s="128"/>
      <c r="DR64" s="128"/>
      <c r="DS64" s="128"/>
      <c r="DT64" s="128"/>
      <c r="DU64" s="128"/>
      <c r="DV64" s="128"/>
      <c r="DW64" s="128"/>
      <c r="DX64" s="128"/>
      <c r="DY64" s="128"/>
      <c r="DZ64" s="128"/>
      <c r="EA64" s="128"/>
      <c r="EB64" s="128"/>
      <c r="EC64" s="128"/>
      <c r="ED64" s="128"/>
      <c r="EE64" s="128"/>
      <c r="EF64" s="128"/>
      <c r="EG64" s="128"/>
      <c r="EH64" s="128"/>
      <c r="EI64" s="128"/>
      <c r="EJ64" s="128"/>
      <c r="EK64" s="128"/>
      <c r="EL64" s="128"/>
      <c r="EM64" s="128"/>
      <c r="EN64" s="128"/>
      <c r="EO64" s="128"/>
      <c r="EP64" s="128"/>
      <c r="EQ64" s="128"/>
      <c r="ER64" s="128"/>
      <c r="ES64" s="128"/>
      <c r="ET64" s="128"/>
      <c r="EU64" s="128"/>
      <c r="EV64" s="128"/>
      <c r="EW64" s="128"/>
      <c r="EX64" s="128"/>
      <c r="EY64" s="128"/>
      <c r="EZ64" s="128"/>
      <c r="FA64" s="128"/>
      <c r="FB64" s="128"/>
      <c r="FC64" s="128"/>
      <c r="FD64" s="128"/>
      <c r="FE64" s="128"/>
      <c r="FF64" s="128"/>
      <c r="FG64" s="128"/>
      <c r="FH64" s="128"/>
      <c r="FI64" s="128"/>
      <c r="FJ64" s="128"/>
      <c r="FK64" s="128"/>
      <c r="FL64" s="128"/>
      <c r="FM64" s="128"/>
      <c r="FN64" s="128"/>
      <c r="FO64" s="128"/>
      <c r="FP64" s="128"/>
      <c r="FQ64" s="128"/>
      <c r="FR64" s="128"/>
      <c r="FS64" s="128"/>
      <c r="FT64" s="128"/>
      <c r="FU64" s="128"/>
      <c r="FV64" s="128"/>
      <c r="FW64" s="128"/>
      <c r="FX64" s="128"/>
      <c r="FY64" s="128"/>
      <c r="FZ64" s="128"/>
      <c r="GA64" s="128"/>
      <c r="GB64" s="128"/>
      <c r="GC64" s="128"/>
      <c r="GD64" s="128"/>
      <c r="GE64" s="128"/>
      <c r="GF64" s="128"/>
      <c r="GG64" s="128"/>
      <c r="GH64" s="128"/>
      <c r="GI64" s="128"/>
      <c r="GJ64" s="128"/>
      <c r="GK64" s="128"/>
      <c r="GL64" s="128"/>
      <c r="GM64" s="128"/>
    </row>
    <row r="65" spans="1:195" ht="11.25" customHeight="1">
      <c r="A65" s="128"/>
      <c r="B65" s="128"/>
      <c r="C65" s="128"/>
      <c r="D65" s="128"/>
      <c r="E65" s="128"/>
      <c r="F65" s="128"/>
      <c r="G65" s="496" t="s">
        <v>605</v>
      </c>
      <c r="H65" s="496"/>
      <c r="I65" s="496"/>
      <c r="J65" s="129"/>
      <c r="K65" s="185"/>
      <c r="L65" s="185"/>
      <c r="M65" s="185"/>
      <c r="N65" s="179"/>
      <c r="O65" s="179"/>
      <c r="P65" s="186"/>
      <c r="Q65" s="186"/>
      <c r="R65" s="186"/>
      <c r="S65" s="179"/>
      <c r="T65" s="183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  <c r="BZ65" s="128"/>
      <c r="CA65" s="128"/>
      <c r="CB65" s="128"/>
      <c r="CC65" s="128"/>
      <c r="CD65" s="128"/>
      <c r="CE65" s="128"/>
      <c r="CF65" s="128"/>
      <c r="CG65" s="128"/>
      <c r="CH65" s="128"/>
      <c r="CI65" s="128"/>
      <c r="CJ65" s="128"/>
      <c r="CK65" s="128"/>
      <c r="CL65" s="128"/>
      <c r="CM65" s="128"/>
      <c r="CN65" s="128"/>
      <c r="CO65" s="128"/>
      <c r="CP65" s="128"/>
      <c r="CQ65" s="128"/>
      <c r="CR65" s="128"/>
      <c r="CS65" s="128"/>
      <c r="CT65" s="128"/>
      <c r="CU65" s="128"/>
      <c r="CV65" s="128"/>
      <c r="CW65" s="128"/>
      <c r="CX65" s="128"/>
      <c r="CY65" s="128"/>
      <c r="CZ65" s="128"/>
      <c r="DA65" s="128"/>
      <c r="DB65" s="128"/>
      <c r="DC65" s="128"/>
      <c r="DD65" s="128"/>
      <c r="DE65" s="128"/>
      <c r="DF65" s="128"/>
      <c r="DG65" s="128"/>
      <c r="DH65" s="128"/>
      <c r="DI65" s="128"/>
      <c r="DJ65" s="128"/>
      <c r="DK65" s="128"/>
      <c r="DL65" s="128"/>
      <c r="DM65" s="128"/>
      <c r="DN65" s="128"/>
      <c r="DO65" s="128"/>
      <c r="DP65" s="128"/>
      <c r="DQ65" s="128"/>
      <c r="DR65" s="128"/>
      <c r="DS65" s="128"/>
      <c r="DT65" s="128"/>
      <c r="DU65" s="128"/>
      <c r="DV65" s="128"/>
      <c r="DW65" s="128"/>
      <c r="DX65" s="128"/>
      <c r="DY65" s="128"/>
      <c r="DZ65" s="128"/>
      <c r="EA65" s="128"/>
      <c r="EB65" s="128"/>
      <c r="EC65" s="128"/>
      <c r="ED65" s="128"/>
      <c r="EE65" s="128"/>
      <c r="EF65" s="128"/>
      <c r="EG65" s="128"/>
      <c r="EH65" s="128"/>
      <c r="EI65" s="128"/>
      <c r="EJ65" s="128"/>
      <c r="EK65" s="128"/>
      <c r="EL65" s="128"/>
      <c r="EM65" s="128"/>
      <c r="EN65" s="128"/>
      <c r="EO65" s="128"/>
      <c r="EP65" s="128"/>
      <c r="EQ65" s="128"/>
      <c r="ER65" s="128"/>
      <c r="ES65" s="128"/>
      <c r="ET65" s="128"/>
      <c r="EU65" s="128"/>
      <c r="EV65" s="128"/>
      <c r="EW65" s="128"/>
      <c r="EX65" s="128"/>
      <c r="EY65" s="128"/>
      <c r="EZ65" s="128"/>
      <c r="FA65" s="128"/>
      <c r="FB65" s="128"/>
      <c r="FC65" s="128"/>
      <c r="FD65" s="128"/>
      <c r="FE65" s="128"/>
      <c r="FF65" s="128"/>
      <c r="FG65" s="128"/>
      <c r="FH65" s="128"/>
      <c r="FI65" s="128"/>
      <c r="FJ65" s="128"/>
      <c r="FK65" s="128"/>
      <c r="FL65" s="128"/>
      <c r="FM65" s="128"/>
      <c r="FN65" s="128"/>
      <c r="FO65" s="128"/>
      <c r="FP65" s="128"/>
      <c r="FQ65" s="128"/>
      <c r="FR65" s="128"/>
      <c r="FS65" s="128"/>
      <c r="FT65" s="128"/>
      <c r="FU65" s="128"/>
      <c r="FV65" s="128"/>
      <c r="FW65" s="128"/>
      <c r="FX65" s="128"/>
      <c r="FY65" s="128"/>
      <c r="FZ65" s="128"/>
      <c r="GA65" s="128"/>
      <c r="GB65" s="128"/>
      <c r="GC65" s="128"/>
      <c r="GD65" s="128"/>
      <c r="GE65" s="128"/>
      <c r="GF65" s="128"/>
      <c r="GG65" s="128"/>
      <c r="GH65" s="128"/>
      <c r="GI65" s="128"/>
      <c r="GJ65" s="128"/>
      <c r="GK65" s="128"/>
      <c r="GL65" s="128"/>
      <c r="GM65" s="128"/>
    </row>
    <row r="66" spans="1:195" ht="11.25" customHeight="1">
      <c r="A66" s="128"/>
      <c r="B66" s="128"/>
      <c r="C66" s="128"/>
      <c r="D66" s="128"/>
      <c r="E66" s="128"/>
      <c r="F66" s="128"/>
      <c r="G66" s="496" t="s">
        <v>606</v>
      </c>
      <c r="H66" s="496"/>
      <c r="I66" s="496"/>
      <c r="J66" s="129"/>
      <c r="K66" s="185"/>
      <c r="L66" s="185"/>
      <c r="M66" s="185"/>
      <c r="N66" s="179"/>
      <c r="O66" s="179"/>
      <c r="P66" s="186"/>
      <c r="Q66" s="186"/>
      <c r="R66" s="186"/>
      <c r="S66" s="179"/>
      <c r="T66" s="183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128"/>
      <c r="CD66" s="128"/>
      <c r="CE66" s="128"/>
      <c r="CF66" s="128"/>
      <c r="CG66" s="128"/>
      <c r="CH66" s="128"/>
      <c r="CI66" s="128"/>
      <c r="CJ66" s="128"/>
      <c r="CK66" s="128"/>
      <c r="CL66" s="128"/>
      <c r="CM66" s="128"/>
      <c r="CN66" s="128"/>
      <c r="CO66" s="128"/>
      <c r="CP66" s="128"/>
      <c r="CQ66" s="128"/>
      <c r="CR66" s="128"/>
      <c r="CS66" s="128"/>
      <c r="CT66" s="128"/>
      <c r="CU66" s="128"/>
      <c r="CV66" s="128"/>
      <c r="CW66" s="128"/>
      <c r="CX66" s="128"/>
      <c r="CY66" s="128"/>
      <c r="CZ66" s="128"/>
      <c r="DA66" s="128"/>
      <c r="DB66" s="128"/>
      <c r="DC66" s="128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  <c r="DQ66" s="128"/>
      <c r="DR66" s="128"/>
      <c r="DS66" s="128"/>
      <c r="DT66" s="128"/>
      <c r="DU66" s="128"/>
      <c r="DV66" s="128"/>
      <c r="DW66" s="128"/>
      <c r="DX66" s="128"/>
      <c r="DY66" s="128"/>
      <c r="DZ66" s="128"/>
      <c r="EA66" s="128"/>
      <c r="EB66" s="128"/>
      <c r="EC66" s="128"/>
      <c r="ED66" s="128"/>
      <c r="EE66" s="128"/>
      <c r="EF66" s="128"/>
      <c r="EG66" s="128"/>
      <c r="EH66" s="128"/>
      <c r="EI66" s="128"/>
      <c r="EJ66" s="128"/>
      <c r="EK66" s="128"/>
      <c r="EL66" s="128"/>
      <c r="EM66" s="128"/>
      <c r="EN66" s="128"/>
      <c r="EO66" s="128"/>
      <c r="EP66" s="128"/>
      <c r="EQ66" s="128"/>
      <c r="ER66" s="128"/>
      <c r="ES66" s="128"/>
      <c r="ET66" s="128"/>
      <c r="EU66" s="128"/>
      <c r="EV66" s="128"/>
      <c r="EW66" s="128"/>
      <c r="EX66" s="128"/>
      <c r="EY66" s="128"/>
      <c r="EZ66" s="128"/>
      <c r="FA66" s="128"/>
      <c r="FB66" s="128"/>
      <c r="FC66" s="128"/>
      <c r="FD66" s="128"/>
      <c r="FE66" s="128"/>
      <c r="FF66" s="128"/>
      <c r="FG66" s="128"/>
      <c r="FH66" s="128"/>
      <c r="FI66" s="128"/>
      <c r="FJ66" s="128"/>
      <c r="FK66" s="128"/>
      <c r="FL66" s="128"/>
      <c r="FM66" s="128"/>
      <c r="FN66" s="128"/>
      <c r="FO66" s="128"/>
      <c r="FP66" s="128"/>
      <c r="FQ66" s="128"/>
      <c r="FR66" s="128"/>
      <c r="FS66" s="128"/>
      <c r="FT66" s="128"/>
      <c r="FU66" s="128"/>
      <c r="FV66" s="128"/>
      <c r="FW66" s="128"/>
      <c r="FX66" s="128"/>
      <c r="FY66" s="128"/>
      <c r="FZ66" s="128"/>
      <c r="GA66" s="128"/>
      <c r="GB66" s="128"/>
      <c r="GC66" s="128"/>
      <c r="GD66" s="128"/>
      <c r="GE66" s="128"/>
      <c r="GF66" s="128"/>
      <c r="GG66" s="128"/>
      <c r="GH66" s="128"/>
      <c r="GI66" s="128"/>
      <c r="GJ66" s="128"/>
      <c r="GK66" s="128"/>
      <c r="GL66" s="128"/>
      <c r="GM66" s="128"/>
    </row>
    <row r="67" spans="1:195" ht="11.25" customHeight="1">
      <c r="A67" s="128"/>
      <c r="B67" s="128"/>
      <c r="C67" s="128"/>
      <c r="D67" s="128"/>
      <c r="E67" s="128"/>
      <c r="F67" s="128"/>
      <c r="G67" s="128"/>
      <c r="H67" s="128"/>
      <c r="I67" s="128"/>
      <c r="J67" s="129"/>
      <c r="K67" s="180">
        <f>K65*K66</f>
        <v>0</v>
      </c>
      <c r="L67" s="180">
        <f>L65*L66</f>
        <v>0</v>
      </c>
      <c r="M67" s="180">
        <f>M65*M66</f>
        <v>0</v>
      </c>
      <c r="N67" s="179"/>
      <c r="O67" s="179"/>
      <c r="P67" s="180">
        <f>P65*P66</f>
        <v>0</v>
      </c>
      <c r="Q67" s="180">
        <f>Q65*Q66</f>
        <v>0</v>
      </c>
      <c r="R67" s="180">
        <f>R65*R66</f>
        <v>0</v>
      </c>
      <c r="S67" s="179"/>
      <c r="T67" s="183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  <c r="AV67" s="128"/>
      <c r="AW67" s="128"/>
      <c r="AX67" s="128"/>
      <c r="AY67" s="128"/>
      <c r="AZ67" s="128"/>
      <c r="BA67" s="128"/>
      <c r="BB67" s="128"/>
      <c r="BC67" s="128"/>
      <c r="BD67" s="128"/>
      <c r="BE67" s="128"/>
      <c r="BF67" s="128"/>
      <c r="BG67" s="128"/>
      <c r="BH67" s="128"/>
      <c r="BI67" s="128"/>
      <c r="BJ67" s="128"/>
      <c r="BK67" s="128"/>
      <c r="BL67" s="128"/>
      <c r="BM67" s="128"/>
      <c r="BN67" s="128"/>
      <c r="BO67" s="128"/>
      <c r="BP67" s="128"/>
      <c r="BQ67" s="128"/>
      <c r="BR67" s="128"/>
      <c r="BS67" s="128"/>
      <c r="BT67" s="128"/>
      <c r="BU67" s="128"/>
      <c r="BV67" s="128"/>
      <c r="BW67" s="128"/>
      <c r="BX67" s="128"/>
      <c r="BY67" s="128"/>
      <c r="BZ67" s="128"/>
      <c r="CA67" s="128"/>
      <c r="CB67" s="128"/>
      <c r="CC67" s="128"/>
      <c r="CD67" s="128"/>
      <c r="CE67" s="128"/>
      <c r="CF67" s="128"/>
      <c r="CG67" s="128"/>
      <c r="CH67" s="128"/>
      <c r="CI67" s="128"/>
      <c r="CJ67" s="128"/>
      <c r="CK67" s="128"/>
      <c r="CL67" s="128"/>
      <c r="CM67" s="128"/>
      <c r="CN67" s="128"/>
      <c r="CO67" s="128"/>
      <c r="CP67" s="128"/>
      <c r="CQ67" s="128"/>
      <c r="CR67" s="128"/>
      <c r="CS67" s="128"/>
      <c r="CT67" s="128"/>
      <c r="CU67" s="128"/>
      <c r="CV67" s="128"/>
      <c r="CW67" s="128"/>
      <c r="CX67" s="128"/>
      <c r="CY67" s="128"/>
      <c r="CZ67" s="128"/>
      <c r="DA67" s="128"/>
      <c r="DB67" s="128"/>
      <c r="DC67" s="128"/>
      <c r="DD67" s="128"/>
      <c r="DE67" s="128"/>
      <c r="DF67" s="128"/>
      <c r="DG67" s="128"/>
      <c r="DH67" s="128"/>
      <c r="DI67" s="128"/>
      <c r="DJ67" s="128"/>
      <c r="DK67" s="128"/>
      <c r="DL67" s="128"/>
      <c r="DM67" s="128"/>
      <c r="DN67" s="128"/>
      <c r="DO67" s="128"/>
      <c r="DP67" s="128"/>
      <c r="DQ67" s="128"/>
      <c r="DR67" s="128"/>
      <c r="DS67" s="128"/>
      <c r="DT67" s="128"/>
      <c r="DU67" s="128"/>
      <c r="DV67" s="128"/>
      <c r="DW67" s="128"/>
      <c r="DX67" s="128"/>
      <c r="DY67" s="128"/>
      <c r="DZ67" s="128"/>
      <c r="EA67" s="128"/>
      <c r="EB67" s="128"/>
      <c r="EC67" s="128"/>
      <c r="ED67" s="128"/>
      <c r="EE67" s="128"/>
      <c r="EF67" s="128"/>
      <c r="EG67" s="128"/>
      <c r="EH67" s="128"/>
      <c r="EI67" s="128"/>
      <c r="EJ67" s="128"/>
      <c r="EK67" s="128"/>
      <c r="EL67" s="128"/>
      <c r="EM67" s="128"/>
      <c r="EN67" s="128"/>
      <c r="EO67" s="128"/>
      <c r="EP67" s="128"/>
      <c r="EQ67" s="128"/>
      <c r="ER67" s="128"/>
      <c r="ES67" s="128"/>
      <c r="ET67" s="128"/>
      <c r="EU67" s="128"/>
      <c r="EV67" s="128"/>
      <c r="EW67" s="128"/>
      <c r="EX67" s="128"/>
      <c r="EY67" s="128"/>
      <c r="EZ67" s="128"/>
      <c r="FA67" s="128"/>
      <c r="FB67" s="128"/>
      <c r="FC67" s="128"/>
      <c r="FD67" s="128"/>
      <c r="FE67" s="128"/>
      <c r="FF67" s="128"/>
      <c r="FG67" s="128"/>
      <c r="FH67" s="128"/>
      <c r="FI67" s="128"/>
      <c r="FJ67" s="128"/>
      <c r="FK67" s="128"/>
      <c r="FL67" s="128"/>
      <c r="FM67" s="128"/>
      <c r="FN67" s="128"/>
      <c r="FO67" s="128"/>
      <c r="FP67" s="128"/>
      <c r="FQ67" s="128"/>
      <c r="FR67" s="128"/>
      <c r="FS67" s="128"/>
      <c r="FT67" s="128"/>
      <c r="FU67" s="128"/>
      <c r="FV67" s="128"/>
      <c r="FW67" s="128"/>
      <c r="FX67" s="128"/>
      <c r="FY67" s="128"/>
      <c r="FZ67" s="128"/>
      <c r="GA67" s="128"/>
      <c r="GB67" s="128"/>
      <c r="GC67" s="128"/>
      <c r="GD67" s="128"/>
      <c r="GE67" s="128"/>
      <c r="GF67" s="128"/>
      <c r="GG67" s="128"/>
      <c r="GH67" s="128"/>
      <c r="GI67" s="128"/>
      <c r="GJ67" s="128"/>
      <c r="GK67" s="128"/>
      <c r="GL67" s="128"/>
      <c r="GM67" s="128"/>
    </row>
    <row r="68" spans="1:195" ht="11.25" customHeight="1">
      <c r="A68" s="128"/>
      <c r="B68" s="128"/>
      <c r="C68" s="128"/>
      <c r="D68" s="128"/>
      <c r="E68" s="128"/>
      <c r="F68" s="128"/>
      <c r="G68" s="128"/>
      <c r="H68" s="128"/>
      <c r="I68" s="128"/>
      <c r="J68" s="129"/>
      <c r="K68" s="180">
        <f>K61*K65/1000</f>
        <v>0</v>
      </c>
      <c r="L68" s="180">
        <f>L61*L65/1000</f>
        <v>0</v>
      </c>
      <c r="M68" s="180">
        <f>M59*M65/1000+M76+M81+M86</f>
        <v>0</v>
      </c>
      <c r="N68" s="179"/>
      <c r="O68" s="179"/>
      <c r="P68" s="180">
        <f>P61*P65/1000</f>
        <v>0</v>
      </c>
      <c r="Q68" s="180">
        <f>Q61*Q65/1000</f>
        <v>0</v>
      </c>
      <c r="R68" s="180">
        <f>R59*R65/1000+R76+R81+R86</f>
        <v>0</v>
      </c>
      <c r="S68" s="179"/>
      <c r="T68" s="183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128"/>
      <c r="CK68" s="128"/>
      <c r="CL68" s="128"/>
      <c r="CM68" s="128"/>
      <c r="CN68" s="128"/>
      <c r="CO68" s="128"/>
      <c r="CP68" s="128"/>
      <c r="CQ68" s="128"/>
      <c r="CR68" s="128"/>
      <c r="CS68" s="128"/>
      <c r="CT68" s="128"/>
      <c r="CU68" s="128"/>
      <c r="CV68" s="128"/>
      <c r="CW68" s="128"/>
      <c r="CX68" s="128"/>
      <c r="CY68" s="128"/>
      <c r="CZ68" s="128"/>
      <c r="DA68" s="128"/>
      <c r="DB68" s="128"/>
      <c r="DC68" s="128"/>
      <c r="DD68" s="128"/>
      <c r="DE68" s="128"/>
      <c r="DF68" s="128"/>
      <c r="DG68" s="128"/>
      <c r="DH68" s="128"/>
      <c r="DI68" s="128"/>
      <c r="DJ68" s="128"/>
      <c r="DK68" s="128"/>
      <c r="DL68" s="128"/>
      <c r="DM68" s="128"/>
      <c r="DN68" s="128"/>
      <c r="DO68" s="128"/>
      <c r="DP68" s="128"/>
      <c r="DQ68" s="128"/>
      <c r="DR68" s="128"/>
      <c r="DS68" s="128"/>
      <c r="DT68" s="128"/>
      <c r="DU68" s="128"/>
      <c r="DV68" s="128"/>
      <c r="DW68" s="128"/>
      <c r="DX68" s="128"/>
      <c r="DY68" s="128"/>
      <c r="DZ68" s="128"/>
      <c r="EA68" s="128"/>
      <c r="EB68" s="128"/>
      <c r="EC68" s="128"/>
      <c r="ED68" s="128"/>
      <c r="EE68" s="128"/>
      <c r="EF68" s="128"/>
      <c r="EG68" s="128"/>
      <c r="EH68" s="128"/>
      <c r="EI68" s="128"/>
      <c r="EJ68" s="128"/>
      <c r="EK68" s="128"/>
      <c r="EL68" s="128"/>
      <c r="EM68" s="128"/>
      <c r="EN68" s="128"/>
      <c r="EO68" s="128"/>
      <c r="EP68" s="128"/>
      <c r="EQ68" s="128"/>
      <c r="ER68" s="128"/>
      <c r="ES68" s="128"/>
      <c r="ET68" s="128"/>
      <c r="EU68" s="128"/>
      <c r="EV68" s="128"/>
      <c r="EW68" s="128"/>
      <c r="EX68" s="128"/>
      <c r="EY68" s="128"/>
      <c r="EZ68" s="128"/>
      <c r="FA68" s="128"/>
      <c r="FB68" s="128"/>
      <c r="FC68" s="128"/>
      <c r="FD68" s="128"/>
      <c r="FE68" s="128"/>
      <c r="FF68" s="128"/>
      <c r="FG68" s="128"/>
      <c r="FH68" s="128"/>
      <c r="FI68" s="128"/>
      <c r="FJ68" s="128"/>
      <c r="FK68" s="128"/>
      <c r="FL68" s="128"/>
      <c r="FM68" s="128"/>
      <c r="FN68" s="128"/>
      <c r="FO68" s="128"/>
      <c r="FP68" s="128"/>
      <c r="FQ68" s="128"/>
      <c r="FR68" s="128"/>
      <c r="FS68" s="128"/>
      <c r="FT68" s="128"/>
      <c r="FU68" s="128"/>
      <c r="FV68" s="128"/>
      <c r="FW68" s="128"/>
      <c r="FX68" s="128"/>
      <c r="FY68" s="128"/>
      <c r="FZ68" s="128"/>
      <c r="GA68" s="128"/>
      <c r="GB68" s="128"/>
      <c r="GC68" s="128"/>
      <c r="GD68" s="128"/>
      <c r="GE68" s="128"/>
      <c r="GF68" s="128"/>
      <c r="GG68" s="128"/>
      <c r="GH68" s="128"/>
      <c r="GI68" s="128"/>
      <c r="GJ68" s="128"/>
      <c r="GK68" s="128"/>
      <c r="GL68" s="128"/>
      <c r="GM68" s="128"/>
    </row>
    <row r="69" spans="1:195" ht="11.25" customHeight="1">
      <c r="A69" s="128"/>
      <c r="B69" s="128"/>
      <c r="C69" s="128"/>
      <c r="D69" s="128"/>
      <c r="E69" s="128"/>
      <c r="F69" s="128"/>
      <c r="G69" s="128"/>
      <c r="H69" s="128"/>
      <c r="I69" s="128"/>
      <c r="J69" s="129"/>
      <c r="K69" s="180">
        <f>K62*K65/1000</f>
        <v>0</v>
      </c>
      <c r="L69" s="180">
        <f>L62*L65/1000</f>
        <v>0</v>
      </c>
      <c r="M69" s="180">
        <f>M60*M65/1000+M77+M82+M87</f>
        <v>0</v>
      </c>
      <c r="N69" s="179"/>
      <c r="O69" s="179"/>
      <c r="P69" s="180">
        <f>P62*P65/1000</f>
        <v>0</v>
      </c>
      <c r="Q69" s="180">
        <f>Q62*Q65/1000</f>
        <v>0</v>
      </c>
      <c r="R69" s="180">
        <f>R60*R65/1000+R77+R82+R87</f>
        <v>0</v>
      </c>
      <c r="S69" s="179"/>
      <c r="T69" s="183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  <c r="AV69" s="128"/>
      <c r="AW69" s="128"/>
      <c r="AX69" s="128"/>
      <c r="AY69" s="128"/>
      <c r="AZ69" s="128"/>
      <c r="BA69" s="128"/>
      <c r="BB69" s="128"/>
      <c r="BC69" s="128"/>
      <c r="BD69" s="128"/>
      <c r="BE69" s="128"/>
      <c r="BF69" s="128"/>
      <c r="BG69" s="128"/>
      <c r="BH69" s="128"/>
      <c r="BI69" s="128"/>
      <c r="BJ69" s="128"/>
      <c r="BK69" s="128"/>
      <c r="BL69" s="128"/>
      <c r="BM69" s="128"/>
      <c r="BN69" s="128"/>
      <c r="BO69" s="128"/>
      <c r="BP69" s="128"/>
      <c r="BQ69" s="128"/>
      <c r="BR69" s="128"/>
      <c r="BS69" s="128"/>
      <c r="BT69" s="128"/>
      <c r="BU69" s="128"/>
      <c r="BV69" s="128"/>
      <c r="BW69" s="128"/>
      <c r="BX69" s="128"/>
      <c r="BY69" s="128"/>
      <c r="BZ69" s="128"/>
      <c r="CA69" s="128"/>
      <c r="CB69" s="128"/>
      <c r="CC69" s="128"/>
      <c r="CD69" s="128"/>
      <c r="CE69" s="128"/>
      <c r="CF69" s="128"/>
      <c r="CG69" s="128"/>
      <c r="CH69" s="128"/>
      <c r="CI69" s="128"/>
      <c r="CJ69" s="128"/>
      <c r="CK69" s="128"/>
      <c r="CL69" s="128"/>
      <c r="CM69" s="128"/>
      <c r="CN69" s="128"/>
      <c r="CO69" s="128"/>
      <c r="CP69" s="128"/>
      <c r="CQ69" s="128"/>
      <c r="CR69" s="128"/>
      <c r="CS69" s="128"/>
      <c r="CT69" s="128"/>
      <c r="CU69" s="128"/>
      <c r="CV69" s="128"/>
      <c r="CW69" s="128"/>
      <c r="CX69" s="128"/>
      <c r="CY69" s="128"/>
      <c r="CZ69" s="128"/>
      <c r="DA69" s="128"/>
      <c r="DB69" s="128"/>
      <c r="DC69" s="128"/>
      <c r="DD69" s="128"/>
      <c r="DE69" s="128"/>
      <c r="DF69" s="128"/>
      <c r="DG69" s="128"/>
      <c r="DH69" s="128"/>
      <c r="DI69" s="128"/>
      <c r="DJ69" s="128"/>
      <c r="DK69" s="128"/>
      <c r="DL69" s="128"/>
      <c r="DM69" s="128"/>
      <c r="DN69" s="128"/>
      <c r="DO69" s="128"/>
      <c r="DP69" s="128"/>
      <c r="DQ69" s="128"/>
      <c r="DR69" s="128"/>
      <c r="DS69" s="128"/>
      <c r="DT69" s="128"/>
      <c r="DU69" s="128"/>
      <c r="DV69" s="128"/>
      <c r="DW69" s="128"/>
      <c r="DX69" s="128"/>
      <c r="DY69" s="128"/>
      <c r="DZ69" s="128"/>
      <c r="EA69" s="128"/>
      <c r="EB69" s="128"/>
      <c r="EC69" s="128"/>
      <c r="ED69" s="128"/>
      <c r="EE69" s="128"/>
      <c r="EF69" s="128"/>
      <c r="EG69" s="128"/>
      <c r="EH69" s="128"/>
      <c r="EI69" s="128"/>
      <c r="EJ69" s="128"/>
      <c r="EK69" s="128"/>
      <c r="EL69" s="128"/>
      <c r="EM69" s="128"/>
      <c r="EN69" s="128"/>
      <c r="EO69" s="128"/>
      <c r="EP69" s="128"/>
      <c r="EQ69" s="128"/>
      <c r="ER69" s="128"/>
      <c r="ES69" s="128"/>
      <c r="ET69" s="128"/>
      <c r="EU69" s="128"/>
      <c r="EV69" s="128"/>
      <c r="EW69" s="128"/>
      <c r="EX69" s="128"/>
      <c r="EY69" s="128"/>
      <c r="EZ69" s="128"/>
      <c r="FA69" s="128"/>
      <c r="FB69" s="128"/>
      <c r="FC69" s="128"/>
      <c r="FD69" s="128"/>
      <c r="FE69" s="128"/>
      <c r="FF69" s="128"/>
      <c r="FG69" s="128"/>
      <c r="FH69" s="128"/>
      <c r="FI69" s="128"/>
      <c r="FJ69" s="128"/>
      <c r="FK69" s="128"/>
      <c r="FL69" s="128"/>
      <c r="FM69" s="128"/>
      <c r="FN69" s="128"/>
      <c r="FO69" s="128"/>
      <c r="FP69" s="128"/>
      <c r="FQ69" s="128"/>
      <c r="FR69" s="128"/>
      <c r="FS69" s="128"/>
      <c r="FT69" s="128"/>
      <c r="FU69" s="128"/>
      <c r="FV69" s="128"/>
      <c r="FW69" s="128"/>
      <c r="FX69" s="128"/>
      <c r="FY69" s="128"/>
      <c r="FZ69" s="128"/>
      <c r="GA69" s="128"/>
      <c r="GB69" s="128"/>
      <c r="GC69" s="128"/>
      <c r="GD69" s="128"/>
      <c r="GE69" s="128"/>
      <c r="GF69" s="128"/>
      <c r="GG69" s="128"/>
      <c r="GH69" s="128"/>
      <c r="GI69" s="128"/>
      <c r="GJ69" s="128"/>
      <c r="GK69" s="128"/>
      <c r="GL69" s="128"/>
      <c r="GM69" s="128"/>
    </row>
    <row r="70" spans="1:195" ht="11.25" customHeight="1">
      <c r="A70" s="128"/>
      <c r="B70" s="128"/>
      <c r="C70" s="128"/>
      <c r="D70" s="128"/>
      <c r="E70" s="128"/>
      <c r="F70" s="128"/>
      <c r="G70" s="128"/>
      <c r="H70" s="128"/>
      <c r="I70" s="128"/>
      <c r="J70" s="129"/>
      <c r="K70" s="185"/>
      <c r="L70" s="179"/>
      <c r="M70" s="179"/>
      <c r="N70" s="179"/>
      <c r="O70" s="179"/>
      <c r="P70" s="186"/>
      <c r="Q70" s="179"/>
      <c r="R70" s="179"/>
      <c r="S70" s="179"/>
      <c r="T70" s="183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  <c r="BM70" s="128"/>
      <c r="BN70" s="128"/>
      <c r="BO70" s="128"/>
      <c r="BP70" s="128"/>
      <c r="BQ70" s="128"/>
      <c r="BR70" s="128"/>
      <c r="BS70" s="128"/>
      <c r="BT70" s="128"/>
      <c r="BU70" s="128"/>
      <c r="BV70" s="128"/>
      <c r="BW70" s="128"/>
      <c r="BX70" s="128"/>
      <c r="BY70" s="128"/>
      <c r="BZ70" s="128"/>
      <c r="CA70" s="128"/>
      <c r="CB70" s="128"/>
      <c r="CC70" s="128"/>
      <c r="CD70" s="128"/>
      <c r="CE70" s="128"/>
      <c r="CF70" s="128"/>
      <c r="CG70" s="128"/>
      <c r="CH70" s="128"/>
      <c r="CI70" s="128"/>
      <c r="CJ70" s="128"/>
      <c r="CK70" s="128"/>
      <c r="CL70" s="128"/>
      <c r="CM70" s="12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  <c r="CY70" s="128"/>
      <c r="CZ70" s="128"/>
      <c r="DA70" s="128"/>
      <c r="DB70" s="128"/>
      <c r="DC70" s="128"/>
      <c r="DD70" s="128"/>
      <c r="DE70" s="128"/>
      <c r="DF70" s="128"/>
      <c r="DG70" s="128"/>
      <c r="DH70" s="128"/>
      <c r="DI70" s="128"/>
      <c r="DJ70" s="128"/>
      <c r="DK70" s="128"/>
      <c r="DL70" s="128"/>
      <c r="DM70" s="128"/>
      <c r="DN70" s="128"/>
      <c r="DO70" s="128"/>
      <c r="DP70" s="128"/>
      <c r="DQ70" s="128"/>
      <c r="DR70" s="128"/>
      <c r="DS70" s="128"/>
      <c r="DT70" s="128"/>
      <c r="DU70" s="128"/>
      <c r="DV70" s="128"/>
      <c r="DW70" s="128"/>
      <c r="DX70" s="128"/>
      <c r="DY70" s="128"/>
      <c r="DZ70" s="128"/>
      <c r="EA70" s="128"/>
      <c r="EB70" s="128"/>
      <c r="EC70" s="128"/>
      <c r="ED70" s="128"/>
      <c r="EE70" s="128"/>
      <c r="EF70" s="128"/>
      <c r="EG70" s="128"/>
      <c r="EH70" s="128"/>
      <c r="EI70" s="128"/>
      <c r="EJ70" s="128"/>
      <c r="EK70" s="128"/>
      <c r="EL70" s="128"/>
      <c r="EM70" s="128"/>
      <c r="EN70" s="128"/>
      <c r="EO70" s="128"/>
      <c r="EP70" s="128"/>
      <c r="EQ70" s="128"/>
      <c r="ER70" s="128"/>
      <c r="ES70" s="128"/>
      <c r="ET70" s="128"/>
      <c r="EU70" s="128"/>
      <c r="EV70" s="128"/>
      <c r="EW70" s="128"/>
      <c r="EX70" s="128"/>
      <c r="EY70" s="128"/>
      <c r="EZ70" s="128"/>
      <c r="FA70" s="128"/>
      <c r="FB70" s="128"/>
      <c r="FC70" s="128"/>
      <c r="FD70" s="128"/>
      <c r="FE70" s="128"/>
      <c r="FF70" s="128"/>
      <c r="FG70" s="128"/>
      <c r="FH70" s="128"/>
      <c r="FI70" s="128"/>
      <c r="FJ70" s="128"/>
      <c r="FK70" s="128"/>
      <c r="FL70" s="128"/>
      <c r="FM70" s="128"/>
      <c r="FN70" s="128"/>
      <c r="FO70" s="128"/>
      <c r="FP70" s="128"/>
      <c r="FQ70" s="128"/>
      <c r="FR70" s="128"/>
      <c r="FS70" s="128"/>
      <c r="FT70" s="128"/>
      <c r="FU70" s="128"/>
      <c r="FV70" s="128"/>
      <c r="FW70" s="128"/>
      <c r="FX70" s="128"/>
      <c r="FY70" s="128"/>
      <c r="FZ70" s="128"/>
      <c r="GA70" s="128"/>
      <c r="GB70" s="128"/>
      <c r="GC70" s="128"/>
      <c r="GD70" s="128"/>
      <c r="GE70" s="128"/>
      <c r="GF70" s="128"/>
      <c r="GG70" s="128"/>
      <c r="GH70" s="128"/>
      <c r="GI70" s="128"/>
      <c r="GJ70" s="128"/>
      <c r="GK70" s="128"/>
      <c r="GL70" s="128"/>
      <c r="GM70" s="128"/>
    </row>
    <row r="71" spans="1:195" ht="11.25" customHeight="1">
      <c r="A71" s="128"/>
      <c r="B71" s="128"/>
      <c r="C71" s="128"/>
      <c r="D71" s="128"/>
      <c r="E71" s="128"/>
      <c r="F71" s="128"/>
      <c r="G71" s="128"/>
      <c r="H71" s="128"/>
      <c r="I71" s="128"/>
      <c r="J71" s="129"/>
      <c r="K71" s="180">
        <f>K70*K58</f>
        <v>0</v>
      </c>
      <c r="L71" s="179"/>
      <c r="M71" s="179"/>
      <c r="N71" s="179"/>
      <c r="O71" s="179"/>
      <c r="P71" s="180">
        <f>P70*P58</f>
        <v>0</v>
      </c>
      <c r="Q71" s="179"/>
      <c r="R71" s="179"/>
      <c r="S71" s="179"/>
      <c r="T71" s="183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128"/>
      <c r="BD71" s="128"/>
      <c r="BE71" s="128"/>
      <c r="BF71" s="128"/>
      <c r="BG71" s="128"/>
      <c r="BH71" s="128"/>
      <c r="BI71" s="128"/>
      <c r="BJ71" s="128"/>
      <c r="BK71" s="128"/>
      <c r="BL71" s="128"/>
      <c r="BM71" s="128"/>
      <c r="BN71" s="128"/>
      <c r="BO71" s="128"/>
      <c r="BP71" s="128"/>
      <c r="BQ71" s="128"/>
      <c r="BR71" s="128"/>
      <c r="BS71" s="128"/>
      <c r="BT71" s="128"/>
      <c r="BU71" s="128"/>
      <c r="BV71" s="128"/>
      <c r="BW71" s="128"/>
      <c r="BX71" s="128"/>
      <c r="BY71" s="128"/>
      <c r="BZ71" s="128"/>
      <c r="CA71" s="128"/>
      <c r="CB71" s="128"/>
      <c r="CC71" s="128"/>
      <c r="CD71" s="128"/>
      <c r="CE71" s="128"/>
      <c r="CF71" s="128"/>
      <c r="CG71" s="128"/>
      <c r="CH71" s="128"/>
      <c r="CI71" s="128"/>
      <c r="CJ71" s="128"/>
      <c r="CK71" s="128"/>
      <c r="CL71" s="128"/>
      <c r="CM71" s="128"/>
      <c r="CN71" s="128"/>
      <c r="CO71" s="128"/>
      <c r="CP71" s="128"/>
      <c r="CQ71" s="128"/>
      <c r="CR71" s="128"/>
      <c r="CS71" s="128"/>
      <c r="CT71" s="128"/>
      <c r="CU71" s="128"/>
      <c r="CV71" s="128"/>
      <c r="CW71" s="128"/>
      <c r="CX71" s="128"/>
      <c r="CY71" s="128"/>
      <c r="CZ71" s="128"/>
      <c r="DA71" s="128"/>
      <c r="DB71" s="128"/>
      <c r="DC71" s="128"/>
      <c r="DD71" s="128"/>
      <c r="DE71" s="128"/>
      <c r="DF71" s="128"/>
      <c r="DG71" s="128"/>
      <c r="DH71" s="128"/>
      <c r="DI71" s="128"/>
      <c r="DJ71" s="128"/>
      <c r="DK71" s="128"/>
      <c r="DL71" s="128"/>
      <c r="DM71" s="128"/>
      <c r="DN71" s="128"/>
      <c r="DO71" s="128"/>
      <c r="DP71" s="128"/>
      <c r="DQ71" s="128"/>
      <c r="DR71" s="128"/>
      <c r="DS71" s="128"/>
      <c r="DT71" s="128"/>
      <c r="DU71" s="128"/>
      <c r="DV71" s="128"/>
      <c r="DW71" s="128"/>
      <c r="DX71" s="128"/>
      <c r="DY71" s="128"/>
      <c r="DZ71" s="128"/>
      <c r="EA71" s="128"/>
      <c r="EB71" s="128"/>
      <c r="EC71" s="128"/>
      <c r="ED71" s="128"/>
      <c r="EE71" s="128"/>
      <c r="EF71" s="128"/>
      <c r="EG71" s="128"/>
      <c r="EH71" s="128"/>
      <c r="EI71" s="128"/>
      <c r="EJ71" s="128"/>
      <c r="EK71" s="128"/>
      <c r="EL71" s="128"/>
      <c r="EM71" s="128"/>
      <c r="EN71" s="128"/>
      <c r="EO71" s="128"/>
      <c r="EP71" s="128"/>
      <c r="EQ71" s="128"/>
      <c r="ER71" s="128"/>
      <c r="ES71" s="128"/>
      <c r="ET71" s="128"/>
      <c r="EU71" s="128"/>
      <c r="EV71" s="128"/>
      <c r="EW71" s="128"/>
      <c r="EX71" s="128"/>
      <c r="EY71" s="128"/>
      <c r="EZ71" s="128"/>
      <c r="FA71" s="128"/>
      <c r="FB71" s="128"/>
      <c r="FC71" s="128"/>
      <c r="FD71" s="128"/>
      <c r="FE71" s="128"/>
      <c r="FF71" s="128"/>
      <c r="FG71" s="128"/>
      <c r="FH71" s="128"/>
      <c r="FI71" s="128"/>
      <c r="FJ71" s="128"/>
      <c r="FK71" s="128"/>
      <c r="FL71" s="128"/>
      <c r="FM71" s="128"/>
      <c r="FN71" s="128"/>
      <c r="FO71" s="128"/>
      <c r="FP71" s="128"/>
      <c r="FQ71" s="128"/>
      <c r="FR71" s="128"/>
      <c r="FS71" s="128"/>
      <c r="FT71" s="128"/>
      <c r="FU71" s="128"/>
      <c r="FV71" s="128"/>
      <c r="FW71" s="128"/>
      <c r="FX71" s="128"/>
      <c r="FY71" s="128"/>
      <c r="FZ71" s="128"/>
      <c r="GA71" s="128"/>
      <c r="GB71" s="128"/>
      <c r="GC71" s="128"/>
      <c r="GD71" s="128"/>
      <c r="GE71" s="128"/>
      <c r="GF71" s="128"/>
      <c r="GG71" s="128"/>
      <c r="GH71" s="128"/>
      <c r="GI71" s="128"/>
      <c r="GJ71" s="128"/>
      <c r="GK71" s="128"/>
      <c r="GL71" s="128"/>
      <c r="GM71" s="128"/>
    </row>
    <row r="72" spans="1:195" ht="11.25" customHeight="1">
      <c r="A72" s="128"/>
      <c r="B72" s="128"/>
      <c r="C72" s="128"/>
      <c r="D72" s="128"/>
      <c r="E72" s="128"/>
      <c r="F72" s="128"/>
      <c r="G72" s="128"/>
      <c r="H72" s="128"/>
      <c r="I72" s="128"/>
      <c r="J72" s="129"/>
      <c r="K72" s="185"/>
      <c r="L72" s="179"/>
      <c r="M72" s="179"/>
      <c r="N72" s="179"/>
      <c r="O72" s="179"/>
      <c r="P72" s="186"/>
      <c r="Q72" s="179"/>
      <c r="R72" s="179"/>
      <c r="S72" s="179"/>
      <c r="T72" s="183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28"/>
      <c r="BN72" s="128"/>
      <c r="BO72" s="128"/>
      <c r="BP72" s="128"/>
      <c r="BQ72" s="128"/>
      <c r="BR72" s="128"/>
      <c r="BS72" s="128"/>
      <c r="BT72" s="128"/>
      <c r="BU72" s="128"/>
      <c r="BV72" s="128"/>
      <c r="BW72" s="128"/>
      <c r="BX72" s="128"/>
      <c r="BY72" s="128"/>
      <c r="BZ72" s="128"/>
      <c r="CA72" s="128"/>
      <c r="CB72" s="128"/>
      <c r="CC72" s="128"/>
      <c r="CD72" s="128"/>
      <c r="CE72" s="128"/>
      <c r="CF72" s="128"/>
      <c r="CG72" s="128"/>
      <c r="CH72" s="128"/>
      <c r="CI72" s="128"/>
      <c r="CJ72" s="128"/>
      <c r="CK72" s="128"/>
      <c r="CL72" s="128"/>
      <c r="CM72" s="128"/>
      <c r="CN72" s="128"/>
      <c r="CO72" s="128"/>
      <c r="CP72" s="128"/>
      <c r="CQ72" s="128"/>
      <c r="CR72" s="128"/>
      <c r="CS72" s="128"/>
      <c r="CT72" s="128"/>
      <c r="CU72" s="128"/>
      <c r="CV72" s="128"/>
      <c r="CW72" s="128"/>
      <c r="CX72" s="128"/>
      <c r="CY72" s="128"/>
      <c r="CZ72" s="128"/>
      <c r="DA72" s="128"/>
      <c r="DB72" s="128"/>
      <c r="DC72" s="128"/>
      <c r="DD72" s="128"/>
      <c r="DE72" s="128"/>
      <c r="DF72" s="128"/>
      <c r="DG72" s="128"/>
      <c r="DH72" s="128"/>
      <c r="DI72" s="128"/>
      <c r="DJ72" s="128"/>
      <c r="DK72" s="128"/>
      <c r="DL72" s="128"/>
      <c r="DM72" s="128"/>
      <c r="DN72" s="128"/>
      <c r="DO72" s="128"/>
      <c r="DP72" s="128"/>
      <c r="DQ72" s="128"/>
      <c r="DR72" s="128"/>
      <c r="DS72" s="128"/>
      <c r="DT72" s="128"/>
      <c r="DU72" s="128"/>
      <c r="DV72" s="128"/>
      <c r="DW72" s="128"/>
      <c r="DX72" s="128"/>
      <c r="DY72" s="128"/>
      <c r="DZ72" s="128"/>
      <c r="EA72" s="128"/>
      <c r="EB72" s="128"/>
      <c r="EC72" s="128"/>
      <c r="ED72" s="128"/>
      <c r="EE72" s="128"/>
      <c r="EF72" s="128"/>
      <c r="EG72" s="128"/>
      <c r="EH72" s="128"/>
      <c r="EI72" s="128"/>
      <c r="EJ72" s="128"/>
      <c r="EK72" s="128"/>
      <c r="EL72" s="128"/>
      <c r="EM72" s="128"/>
      <c r="EN72" s="128"/>
      <c r="EO72" s="128"/>
      <c r="EP72" s="128"/>
      <c r="EQ72" s="128"/>
      <c r="ER72" s="128"/>
      <c r="ES72" s="128"/>
      <c r="ET72" s="128"/>
      <c r="EU72" s="128"/>
      <c r="EV72" s="128"/>
      <c r="EW72" s="128"/>
      <c r="EX72" s="128"/>
      <c r="EY72" s="128"/>
      <c r="EZ72" s="128"/>
      <c r="FA72" s="128"/>
      <c r="FB72" s="128"/>
      <c r="FC72" s="128"/>
      <c r="FD72" s="128"/>
      <c r="FE72" s="128"/>
      <c r="FF72" s="128"/>
      <c r="FG72" s="128"/>
      <c r="FH72" s="128"/>
      <c r="FI72" s="128"/>
      <c r="FJ72" s="128"/>
      <c r="FK72" s="128"/>
      <c r="FL72" s="128"/>
      <c r="FM72" s="128"/>
      <c r="FN72" s="128"/>
      <c r="FO72" s="128"/>
      <c r="FP72" s="128"/>
      <c r="FQ72" s="128"/>
      <c r="FR72" s="128"/>
      <c r="FS72" s="128"/>
      <c r="FT72" s="128"/>
      <c r="FU72" s="128"/>
      <c r="FV72" s="128"/>
      <c r="FW72" s="128"/>
      <c r="FX72" s="128"/>
      <c r="FY72" s="128"/>
      <c r="FZ72" s="128"/>
      <c r="GA72" s="128"/>
      <c r="GB72" s="128"/>
      <c r="GC72" s="128"/>
      <c r="GD72" s="128"/>
      <c r="GE72" s="128"/>
      <c r="GF72" s="128"/>
      <c r="GG72" s="128"/>
      <c r="GH72" s="128"/>
      <c r="GI72" s="128"/>
      <c r="GJ72" s="128"/>
      <c r="GK72" s="128"/>
      <c r="GL72" s="128"/>
      <c r="GM72" s="128"/>
    </row>
    <row r="73" spans="1:195" ht="11.25" customHeight="1">
      <c r="A73" s="128"/>
      <c r="B73" s="128"/>
      <c r="C73" s="128"/>
      <c r="D73" s="128"/>
      <c r="E73" s="128"/>
      <c r="F73" s="128"/>
      <c r="G73" s="128"/>
      <c r="H73" s="128"/>
      <c r="I73" s="128"/>
      <c r="J73" s="129"/>
      <c r="K73" s="179"/>
      <c r="L73" s="179"/>
      <c r="M73" s="185"/>
      <c r="N73" s="179"/>
      <c r="O73" s="179"/>
      <c r="P73" s="179"/>
      <c r="Q73" s="179"/>
      <c r="R73" s="186"/>
      <c r="S73" s="179"/>
      <c r="T73" s="183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  <c r="BM73" s="128"/>
      <c r="BN73" s="128"/>
      <c r="BO73" s="128"/>
      <c r="BP73" s="128"/>
      <c r="BQ73" s="128"/>
      <c r="BR73" s="128"/>
      <c r="BS73" s="128"/>
      <c r="BT73" s="128"/>
      <c r="BU73" s="128"/>
      <c r="BV73" s="128"/>
      <c r="BW73" s="128"/>
      <c r="BX73" s="128"/>
      <c r="BY73" s="128"/>
      <c r="BZ73" s="128"/>
      <c r="CA73" s="128"/>
      <c r="CB73" s="128"/>
      <c r="CC73" s="128"/>
      <c r="CD73" s="128"/>
      <c r="CE73" s="128"/>
      <c r="CF73" s="128"/>
      <c r="CG73" s="128"/>
      <c r="CH73" s="128"/>
      <c r="CI73" s="128"/>
      <c r="CJ73" s="128"/>
      <c r="CK73" s="128"/>
      <c r="CL73" s="128"/>
      <c r="CM73" s="128"/>
      <c r="CN73" s="128"/>
      <c r="CO73" s="128"/>
      <c r="CP73" s="128"/>
      <c r="CQ73" s="128"/>
      <c r="CR73" s="128"/>
      <c r="CS73" s="128"/>
      <c r="CT73" s="128"/>
      <c r="CU73" s="128"/>
      <c r="CV73" s="128"/>
      <c r="CW73" s="128"/>
      <c r="CX73" s="128"/>
      <c r="CY73" s="128"/>
      <c r="CZ73" s="128"/>
      <c r="DA73" s="128"/>
      <c r="DB73" s="128"/>
      <c r="DC73" s="128"/>
      <c r="DD73" s="128"/>
      <c r="DE73" s="128"/>
      <c r="DF73" s="128"/>
      <c r="DG73" s="128"/>
      <c r="DH73" s="128"/>
      <c r="DI73" s="128"/>
      <c r="DJ73" s="128"/>
      <c r="DK73" s="128"/>
      <c r="DL73" s="128"/>
      <c r="DM73" s="128"/>
      <c r="DN73" s="128"/>
      <c r="DO73" s="128"/>
      <c r="DP73" s="128"/>
      <c r="DQ73" s="128"/>
      <c r="DR73" s="128"/>
      <c r="DS73" s="128"/>
      <c r="DT73" s="128"/>
      <c r="DU73" s="128"/>
      <c r="DV73" s="128"/>
      <c r="DW73" s="128"/>
      <c r="DX73" s="128"/>
      <c r="DY73" s="128"/>
      <c r="DZ73" s="128"/>
      <c r="EA73" s="128"/>
      <c r="EB73" s="128"/>
      <c r="EC73" s="128"/>
      <c r="ED73" s="128"/>
      <c r="EE73" s="128"/>
      <c r="EF73" s="128"/>
      <c r="EG73" s="128"/>
      <c r="EH73" s="128"/>
      <c r="EI73" s="128"/>
      <c r="EJ73" s="128"/>
      <c r="EK73" s="128"/>
      <c r="EL73" s="128"/>
      <c r="EM73" s="128"/>
      <c r="EN73" s="128"/>
      <c r="EO73" s="128"/>
      <c r="EP73" s="128"/>
      <c r="EQ73" s="128"/>
      <c r="ER73" s="128"/>
      <c r="ES73" s="128"/>
      <c r="ET73" s="128"/>
      <c r="EU73" s="128"/>
      <c r="EV73" s="128"/>
      <c r="EW73" s="128"/>
      <c r="EX73" s="128"/>
      <c r="EY73" s="128"/>
      <c r="EZ73" s="128"/>
      <c r="FA73" s="128"/>
      <c r="FB73" s="128"/>
      <c r="FC73" s="128"/>
      <c r="FD73" s="128"/>
      <c r="FE73" s="128"/>
      <c r="FF73" s="128"/>
      <c r="FG73" s="128"/>
      <c r="FH73" s="128"/>
      <c r="FI73" s="128"/>
      <c r="FJ73" s="128"/>
      <c r="FK73" s="128"/>
      <c r="FL73" s="128"/>
      <c r="FM73" s="128"/>
      <c r="FN73" s="128"/>
      <c r="FO73" s="128"/>
      <c r="FP73" s="128"/>
      <c r="FQ73" s="128"/>
      <c r="FR73" s="128"/>
      <c r="FS73" s="128"/>
      <c r="FT73" s="128"/>
      <c r="FU73" s="128"/>
      <c r="FV73" s="128"/>
      <c r="FW73" s="128"/>
      <c r="FX73" s="128"/>
      <c r="FY73" s="128"/>
      <c r="FZ73" s="128"/>
      <c r="GA73" s="128"/>
      <c r="GB73" s="128"/>
      <c r="GC73" s="128"/>
      <c r="GD73" s="128"/>
      <c r="GE73" s="128"/>
      <c r="GF73" s="128"/>
      <c r="GG73" s="128"/>
      <c r="GH73" s="128"/>
      <c r="GI73" s="128"/>
      <c r="GJ73" s="128"/>
      <c r="GK73" s="128"/>
      <c r="GL73" s="128"/>
      <c r="GM73" s="128"/>
    </row>
    <row r="74" spans="1:195" ht="11.25" customHeight="1">
      <c r="A74" s="128"/>
      <c r="B74" s="128"/>
      <c r="C74" s="128"/>
      <c r="D74" s="128"/>
      <c r="E74" s="128"/>
      <c r="F74" s="128"/>
      <c r="G74" s="128"/>
      <c r="H74" s="128"/>
      <c r="I74" s="128"/>
      <c r="J74" s="129"/>
      <c r="K74" s="179"/>
      <c r="L74" s="179"/>
      <c r="M74" s="180">
        <f>M73*M58</f>
        <v>0</v>
      </c>
      <c r="N74" s="179"/>
      <c r="O74" s="179"/>
      <c r="P74" s="179"/>
      <c r="Q74" s="179"/>
      <c r="R74" s="180">
        <f>R73*R58</f>
        <v>0</v>
      </c>
      <c r="S74" s="179"/>
      <c r="T74" s="183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8"/>
      <c r="BN74" s="128"/>
      <c r="BO74" s="128"/>
      <c r="BP74" s="128"/>
      <c r="BQ74" s="128"/>
      <c r="BR74" s="128"/>
      <c r="BS74" s="128"/>
      <c r="BT74" s="128"/>
      <c r="BU74" s="128"/>
      <c r="BV74" s="128"/>
      <c r="BW74" s="128"/>
      <c r="BX74" s="128"/>
      <c r="BY74" s="128"/>
      <c r="BZ74" s="128"/>
      <c r="CA74" s="128"/>
      <c r="CB74" s="128"/>
      <c r="CC74" s="128"/>
      <c r="CD74" s="128"/>
      <c r="CE74" s="128"/>
      <c r="CF74" s="128"/>
      <c r="CG74" s="128"/>
      <c r="CH74" s="128"/>
      <c r="CI74" s="128"/>
      <c r="CJ74" s="128"/>
      <c r="CK74" s="128"/>
      <c r="CL74" s="128"/>
      <c r="CM74" s="128"/>
      <c r="CN74" s="128"/>
      <c r="CO74" s="128"/>
      <c r="CP74" s="128"/>
      <c r="CQ74" s="128"/>
      <c r="CR74" s="128"/>
      <c r="CS74" s="128"/>
      <c r="CT74" s="128"/>
      <c r="CU74" s="128"/>
      <c r="CV74" s="128"/>
      <c r="CW74" s="128"/>
      <c r="CX74" s="128"/>
      <c r="CY74" s="128"/>
      <c r="CZ74" s="128"/>
      <c r="DA74" s="128"/>
      <c r="DB74" s="128"/>
      <c r="DC74" s="128"/>
      <c r="DD74" s="128"/>
      <c r="DE74" s="128"/>
      <c r="DF74" s="128"/>
      <c r="DG74" s="128"/>
      <c r="DH74" s="128"/>
      <c r="DI74" s="128"/>
      <c r="DJ74" s="128"/>
      <c r="DK74" s="128"/>
      <c r="DL74" s="128"/>
      <c r="DM74" s="128"/>
      <c r="DN74" s="128"/>
      <c r="DO74" s="128"/>
      <c r="DP74" s="128"/>
      <c r="DQ74" s="128"/>
      <c r="DR74" s="128"/>
      <c r="DS74" s="128"/>
      <c r="DT74" s="128"/>
      <c r="DU74" s="128"/>
      <c r="DV74" s="128"/>
      <c r="DW74" s="128"/>
      <c r="DX74" s="128"/>
      <c r="DY74" s="128"/>
      <c r="DZ74" s="128"/>
      <c r="EA74" s="128"/>
      <c r="EB74" s="128"/>
      <c r="EC74" s="128"/>
      <c r="ED74" s="128"/>
      <c r="EE74" s="128"/>
      <c r="EF74" s="128"/>
      <c r="EG74" s="128"/>
      <c r="EH74" s="128"/>
      <c r="EI74" s="128"/>
      <c r="EJ74" s="128"/>
      <c r="EK74" s="128"/>
      <c r="EL74" s="128"/>
      <c r="EM74" s="128"/>
      <c r="EN74" s="128"/>
      <c r="EO74" s="128"/>
      <c r="EP74" s="128"/>
      <c r="EQ74" s="128"/>
      <c r="ER74" s="128"/>
      <c r="ES74" s="128"/>
      <c r="ET74" s="128"/>
      <c r="EU74" s="128"/>
      <c r="EV74" s="128"/>
      <c r="EW74" s="128"/>
      <c r="EX74" s="128"/>
      <c r="EY74" s="128"/>
      <c r="EZ74" s="128"/>
      <c r="FA74" s="128"/>
      <c r="FB74" s="128"/>
      <c r="FC74" s="128"/>
      <c r="FD74" s="128"/>
      <c r="FE74" s="128"/>
      <c r="FF74" s="128"/>
      <c r="FG74" s="128"/>
      <c r="FH74" s="128"/>
      <c r="FI74" s="128"/>
      <c r="FJ74" s="128"/>
      <c r="FK74" s="128"/>
      <c r="FL74" s="128"/>
      <c r="FM74" s="128"/>
      <c r="FN74" s="128"/>
      <c r="FO74" s="128"/>
      <c r="FP74" s="128"/>
      <c r="FQ74" s="128"/>
      <c r="FR74" s="128"/>
      <c r="FS74" s="128"/>
      <c r="FT74" s="128"/>
      <c r="FU74" s="128"/>
      <c r="FV74" s="128"/>
      <c r="FW74" s="128"/>
      <c r="FX74" s="128"/>
      <c r="FY74" s="128"/>
      <c r="FZ74" s="128"/>
      <c r="GA74" s="128"/>
      <c r="GB74" s="128"/>
      <c r="GC74" s="128"/>
      <c r="GD74" s="128"/>
      <c r="GE74" s="128"/>
      <c r="GF74" s="128"/>
      <c r="GG74" s="128"/>
      <c r="GH74" s="128"/>
      <c r="GI74" s="128"/>
      <c r="GJ74" s="128"/>
      <c r="GK74" s="128"/>
      <c r="GL74" s="128"/>
      <c r="GM74" s="128"/>
    </row>
    <row r="75" spans="1:195" ht="11.25" customHeight="1">
      <c r="A75" s="128"/>
      <c r="B75" s="128"/>
      <c r="C75" s="128"/>
      <c r="D75" s="128"/>
      <c r="E75" s="128"/>
      <c r="F75" s="128"/>
      <c r="G75" s="128"/>
      <c r="H75" s="128"/>
      <c r="I75" s="128"/>
      <c r="J75" s="129"/>
      <c r="K75" s="179"/>
      <c r="L75" s="179"/>
      <c r="M75" s="185"/>
      <c r="N75" s="179"/>
      <c r="O75" s="179"/>
      <c r="P75" s="179"/>
      <c r="Q75" s="179"/>
      <c r="R75" s="186"/>
      <c r="S75" s="179"/>
      <c r="T75" s="183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28"/>
      <c r="BN75" s="128"/>
      <c r="BO75" s="128"/>
      <c r="BP75" s="128"/>
      <c r="BQ75" s="128"/>
      <c r="BR75" s="128"/>
      <c r="BS75" s="128"/>
      <c r="BT75" s="128"/>
      <c r="BU75" s="128"/>
      <c r="BV75" s="128"/>
      <c r="BW75" s="128"/>
      <c r="BX75" s="128"/>
      <c r="BY75" s="128"/>
      <c r="BZ75" s="128"/>
      <c r="CA75" s="128"/>
      <c r="CB75" s="128"/>
      <c r="CC75" s="128"/>
      <c r="CD75" s="128"/>
      <c r="CE75" s="128"/>
      <c r="CF75" s="128"/>
      <c r="CG75" s="128"/>
      <c r="CH75" s="128"/>
      <c r="CI75" s="128"/>
      <c r="CJ75" s="128"/>
      <c r="CK75" s="128"/>
      <c r="CL75" s="128"/>
      <c r="CM75" s="128"/>
      <c r="CN75" s="128"/>
      <c r="CO75" s="128"/>
      <c r="CP75" s="128"/>
      <c r="CQ75" s="128"/>
      <c r="CR75" s="128"/>
      <c r="CS75" s="128"/>
      <c r="CT75" s="128"/>
      <c r="CU75" s="128"/>
      <c r="CV75" s="128"/>
      <c r="CW75" s="128"/>
      <c r="CX75" s="128"/>
      <c r="CY75" s="128"/>
      <c r="CZ75" s="128"/>
      <c r="DA75" s="128"/>
      <c r="DB75" s="128"/>
      <c r="DC75" s="128"/>
      <c r="DD75" s="128"/>
      <c r="DE75" s="128"/>
      <c r="DF75" s="128"/>
      <c r="DG75" s="128"/>
      <c r="DH75" s="128"/>
      <c r="DI75" s="128"/>
      <c r="DJ75" s="128"/>
      <c r="DK75" s="128"/>
      <c r="DL75" s="128"/>
      <c r="DM75" s="128"/>
      <c r="DN75" s="128"/>
      <c r="DO75" s="128"/>
      <c r="DP75" s="128"/>
      <c r="DQ75" s="128"/>
      <c r="DR75" s="128"/>
      <c r="DS75" s="128"/>
      <c r="DT75" s="128"/>
      <c r="DU75" s="128"/>
      <c r="DV75" s="128"/>
      <c r="DW75" s="128"/>
      <c r="DX75" s="128"/>
      <c r="DY75" s="128"/>
      <c r="DZ75" s="128"/>
      <c r="EA75" s="128"/>
      <c r="EB75" s="128"/>
      <c r="EC75" s="128"/>
      <c r="ED75" s="128"/>
      <c r="EE75" s="128"/>
      <c r="EF75" s="128"/>
      <c r="EG75" s="128"/>
      <c r="EH75" s="128"/>
      <c r="EI75" s="128"/>
      <c r="EJ75" s="128"/>
      <c r="EK75" s="128"/>
      <c r="EL75" s="128"/>
      <c r="EM75" s="128"/>
      <c r="EN75" s="128"/>
      <c r="EO75" s="128"/>
      <c r="EP75" s="128"/>
      <c r="EQ75" s="128"/>
      <c r="ER75" s="128"/>
      <c r="ES75" s="128"/>
      <c r="ET75" s="128"/>
      <c r="EU75" s="128"/>
      <c r="EV75" s="128"/>
      <c r="EW75" s="128"/>
      <c r="EX75" s="128"/>
      <c r="EY75" s="128"/>
      <c r="EZ75" s="128"/>
      <c r="FA75" s="128"/>
      <c r="FB75" s="128"/>
      <c r="FC75" s="128"/>
      <c r="FD75" s="128"/>
      <c r="FE75" s="128"/>
      <c r="FF75" s="128"/>
      <c r="FG75" s="128"/>
      <c r="FH75" s="128"/>
      <c r="FI75" s="128"/>
      <c r="FJ75" s="128"/>
      <c r="FK75" s="128"/>
      <c r="FL75" s="128"/>
      <c r="FM75" s="128"/>
      <c r="FN75" s="128"/>
      <c r="FO75" s="128"/>
      <c r="FP75" s="128"/>
      <c r="FQ75" s="128"/>
      <c r="FR75" s="128"/>
      <c r="FS75" s="128"/>
      <c r="FT75" s="128"/>
      <c r="FU75" s="128"/>
      <c r="FV75" s="128"/>
      <c r="FW75" s="128"/>
      <c r="FX75" s="128"/>
      <c r="FY75" s="128"/>
      <c r="FZ75" s="128"/>
      <c r="GA75" s="128"/>
      <c r="GB75" s="128"/>
      <c r="GC75" s="128"/>
      <c r="GD75" s="128"/>
      <c r="GE75" s="128"/>
      <c r="GF75" s="128"/>
      <c r="GG75" s="128"/>
      <c r="GH75" s="128"/>
      <c r="GI75" s="128"/>
      <c r="GJ75" s="128"/>
      <c r="GK75" s="128"/>
      <c r="GL75" s="128"/>
      <c r="GM75" s="128"/>
    </row>
    <row r="76" spans="1:195" ht="11.25" customHeight="1">
      <c r="A76" s="128"/>
      <c r="B76" s="128"/>
      <c r="C76" s="128"/>
      <c r="D76" s="128"/>
      <c r="E76" s="128"/>
      <c r="F76" s="128"/>
      <c r="G76" s="128"/>
      <c r="H76" s="128"/>
      <c r="I76" s="128"/>
      <c r="J76" s="129"/>
      <c r="K76" s="179"/>
      <c r="L76" s="179"/>
      <c r="M76" s="180">
        <f>M73*M75/1000</f>
        <v>0</v>
      </c>
      <c r="N76" s="179"/>
      <c r="O76" s="179"/>
      <c r="P76" s="179"/>
      <c r="Q76" s="179"/>
      <c r="R76" s="180">
        <f>R73*R75/1000</f>
        <v>0</v>
      </c>
      <c r="S76" s="179"/>
      <c r="T76" s="183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128"/>
      <c r="BD76" s="128"/>
      <c r="BE76" s="128"/>
      <c r="BF76" s="128"/>
      <c r="BG76" s="128"/>
      <c r="BH76" s="128"/>
      <c r="BI76" s="128"/>
      <c r="BJ76" s="128"/>
      <c r="BK76" s="128"/>
      <c r="BL76" s="128"/>
      <c r="BM76" s="128"/>
      <c r="BN76" s="128"/>
      <c r="BO76" s="128"/>
      <c r="BP76" s="128"/>
      <c r="BQ76" s="128"/>
      <c r="BR76" s="128"/>
      <c r="BS76" s="128"/>
      <c r="BT76" s="128"/>
      <c r="BU76" s="128"/>
      <c r="BV76" s="128"/>
      <c r="BW76" s="128"/>
      <c r="BX76" s="128"/>
      <c r="BY76" s="128"/>
      <c r="BZ76" s="128"/>
      <c r="CA76" s="128"/>
      <c r="CB76" s="128"/>
      <c r="CC76" s="128"/>
      <c r="CD76" s="128"/>
      <c r="CE76" s="128"/>
      <c r="CF76" s="128"/>
      <c r="CG76" s="128"/>
      <c r="CH76" s="128"/>
      <c r="CI76" s="128"/>
      <c r="CJ76" s="128"/>
      <c r="CK76" s="128"/>
      <c r="CL76" s="128"/>
      <c r="CM76" s="128"/>
      <c r="CN76" s="128"/>
      <c r="CO76" s="128"/>
      <c r="CP76" s="128"/>
      <c r="CQ76" s="128"/>
      <c r="CR76" s="128"/>
      <c r="CS76" s="128"/>
      <c r="CT76" s="128"/>
      <c r="CU76" s="128"/>
      <c r="CV76" s="128"/>
      <c r="CW76" s="128"/>
      <c r="CX76" s="128"/>
      <c r="CY76" s="128"/>
      <c r="CZ76" s="128"/>
      <c r="DA76" s="128"/>
      <c r="DB76" s="128"/>
      <c r="DC76" s="128"/>
      <c r="DD76" s="128"/>
      <c r="DE76" s="128"/>
      <c r="DF76" s="128"/>
      <c r="DG76" s="128"/>
      <c r="DH76" s="128"/>
      <c r="DI76" s="128"/>
      <c r="DJ76" s="128"/>
      <c r="DK76" s="128"/>
      <c r="DL76" s="128"/>
      <c r="DM76" s="128"/>
      <c r="DN76" s="128"/>
      <c r="DO76" s="128"/>
      <c r="DP76" s="128"/>
      <c r="DQ76" s="128"/>
      <c r="DR76" s="128"/>
      <c r="DS76" s="128"/>
      <c r="DT76" s="128"/>
      <c r="DU76" s="128"/>
      <c r="DV76" s="128"/>
      <c r="DW76" s="128"/>
      <c r="DX76" s="128"/>
      <c r="DY76" s="128"/>
      <c r="DZ76" s="128"/>
      <c r="EA76" s="128"/>
      <c r="EB76" s="128"/>
      <c r="EC76" s="128"/>
      <c r="ED76" s="128"/>
      <c r="EE76" s="128"/>
      <c r="EF76" s="128"/>
      <c r="EG76" s="128"/>
      <c r="EH76" s="128"/>
      <c r="EI76" s="128"/>
      <c r="EJ76" s="128"/>
      <c r="EK76" s="128"/>
      <c r="EL76" s="128"/>
      <c r="EM76" s="128"/>
      <c r="EN76" s="128"/>
      <c r="EO76" s="128"/>
      <c r="EP76" s="128"/>
      <c r="EQ76" s="128"/>
      <c r="ER76" s="128"/>
      <c r="ES76" s="128"/>
      <c r="ET76" s="128"/>
      <c r="EU76" s="128"/>
      <c r="EV76" s="128"/>
      <c r="EW76" s="128"/>
      <c r="EX76" s="128"/>
      <c r="EY76" s="128"/>
      <c r="EZ76" s="128"/>
      <c r="FA76" s="128"/>
      <c r="FB76" s="128"/>
      <c r="FC76" s="128"/>
      <c r="FD76" s="128"/>
      <c r="FE76" s="128"/>
      <c r="FF76" s="128"/>
      <c r="FG76" s="128"/>
      <c r="FH76" s="128"/>
      <c r="FI76" s="128"/>
      <c r="FJ76" s="128"/>
      <c r="FK76" s="128"/>
      <c r="FL76" s="128"/>
      <c r="FM76" s="128"/>
      <c r="FN76" s="128"/>
      <c r="FO76" s="128"/>
      <c r="FP76" s="128"/>
      <c r="FQ76" s="128"/>
      <c r="FR76" s="128"/>
      <c r="FS76" s="128"/>
      <c r="FT76" s="128"/>
      <c r="FU76" s="128"/>
      <c r="FV76" s="128"/>
      <c r="FW76" s="128"/>
      <c r="FX76" s="128"/>
      <c r="FY76" s="128"/>
      <c r="FZ76" s="128"/>
      <c r="GA76" s="128"/>
      <c r="GB76" s="128"/>
      <c r="GC76" s="128"/>
      <c r="GD76" s="128"/>
      <c r="GE76" s="128"/>
      <c r="GF76" s="128"/>
      <c r="GG76" s="128"/>
      <c r="GH76" s="128"/>
      <c r="GI76" s="128"/>
      <c r="GJ76" s="128"/>
      <c r="GK76" s="128"/>
      <c r="GL76" s="128"/>
      <c r="GM76" s="128"/>
    </row>
    <row r="77" spans="1:195" ht="11.25" customHeight="1">
      <c r="A77" s="128"/>
      <c r="B77" s="128"/>
      <c r="C77" s="128"/>
      <c r="D77" s="128"/>
      <c r="E77" s="128"/>
      <c r="F77" s="128"/>
      <c r="G77" s="128"/>
      <c r="H77" s="128"/>
      <c r="I77" s="128"/>
      <c r="J77" s="129"/>
      <c r="K77" s="179"/>
      <c r="L77" s="179"/>
      <c r="M77" s="180">
        <f>M74*M75/1000</f>
        <v>0</v>
      </c>
      <c r="N77" s="179"/>
      <c r="O77" s="179"/>
      <c r="P77" s="179"/>
      <c r="Q77" s="179"/>
      <c r="R77" s="180">
        <f>R74*R75/1000</f>
        <v>0</v>
      </c>
      <c r="S77" s="179"/>
      <c r="T77" s="183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  <c r="BM77" s="128"/>
      <c r="BN77" s="128"/>
      <c r="BO77" s="128"/>
      <c r="BP77" s="128"/>
      <c r="BQ77" s="128"/>
      <c r="BR77" s="128"/>
      <c r="BS77" s="128"/>
      <c r="BT77" s="128"/>
      <c r="BU77" s="128"/>
      <c r="BV77" s="128"/>
      <c r="BW77" s="128"/>
      <c r="BX77" s="128"/>
      <c r="BY77" s="128"/>
      <c r="BZ77" s="128"/>
      <c r="CA77" s="128"/>
      <c r="CB77" s="128"/>
      <c r="CC77" s="128"/>
      <c r="CD77" s="128"/>
      <c r="CE77" s="128"/>
      <c r="CF77" s="128"/>
      <c r="CG77" s="128"/>
      <c r="CH77" s="128"/>
      <c r="CI77" s="128"/>
      <c r="CJ77" s="128"/>
      <c r="CK77" s="128"/>
      <c r="CL77" s="128"/>
      <c r="CM77" s="128"/>
      <c r="CN77" s="128"/>
      <c r="CO77" s="128"/>
      <c r="CP77" s="128"/>
      <c r="CQ77" s="128"/>
      <c r="CR77" s="128"/>
      <c r="CS77" s="128"/>
      <c r="CT77" s="128"/>
      <c r="CU77" s="128"/>
      <c r="CV77" s="128"/>
      <c r="CW77" s="128"/>
      <c r="CX77" s="128"/>
      <c r="CY77" s="128"/>
      <c r="CZ77" s="128"/>
      <c r="DA77" s="128"/>
      <c r="DB77" s="128"/>
      <c r="DC77" s="128"/>
      <c r="DD77" s="128"/>
      <c r="DE77" s="128"/>
      <c r="DF77" s="128"/>
      <c r="DG77" s="128"/>
      <c r="DH77" s="128"/>
      <c r="DI77" s="128"/>
      <c r="DJ77" s="128"/>
      <c r="DK77" s="128"/>
      <c r="DL77" s="128"/>
      <c r="DM77" s="128"/>
      <c r="DN77" s="128"/>
      <c r="DO77" s="128"/>
      <c r="DP77" s="128"/>
      <c r="DQ77" s="128"/>
      <c r="DR77" s="128"/>
      <c r="DS77" s="128"/>
      <c r="DT77" s="128"/>
      <c r="DU77" s="128"/>
      <c r="DV77" s="128"/>
      <c r="DW77" s="128"/>
      <c r="DX77" s="128"/>
      <c r="DY77" s="128"/>
      <c r="DZ77" s="128"/>
      <c r="EA77" s="128"/>
      <c r="EB77" s="128"/>
      <c r="EC77" s="128"/>
      <c r="ED77" s="128"/>
      <c r="EE77" s="128"/>
      <c r="EF77" s="128"/>
      <c r="EG77" s="128"/>
      <c r="EH77" s="128"/>
      <c r="EI77" s="128"/>
      <c r="EJ77" s="128"/>
      <c r="EK77" s="128"/>
      <c r="EL77" s="128"/>
      <c r="EM77" s="128"/>
      <c r="EN77" s="128"/>
      <c r="EO77" s="128"/>
      <c r="EP77" s="128"/>
      <c r="EQ77" s="128"/>
      <c r="ER77" s="128"/>
      <c r="ES77" s="128"/>
      <c r="ET77" s="128"/>
      <c r="EU77" s="128"/>
      <c r="EV77" s="128"/>
      <c r="EW77" s="128"/>
      <c r="EX77" s="128"/>
      <c r="EY77" s="128"/>
      <c r="EZ77" s="128"/>
      <c r="FA77" s="128"/>
      <c r="FB77" s="128"/>
      <c r="FC77" s="128"/>
      <c r="FD77" s="128"/>
      <c r="FE77" s="128"/>
      <c r="FF77" s="128"/>
      <c r="FG77" s="128"/>
      <c r="FH77" s="128"/>
      <c r="FI77" s="128"/>
      <c r="FJ77" s="128"/>
      <c r="FK77" s="128"/>
      <c r="FL77" s="128"/>
      <c r="FM77" s="128"/>
      <c r="FN77" s="128"/>
      <c r="FO77" s="128"/>
      <c r="FP77" s="128"/>
      <c r="FQ77" s="128"/>
      <c r="FR77" s="128"/>
      <c r="FS77" s="128"/>
      <c r="FT77" s="128"/>
      <c r="FU77" s="128"/>
      <c r="FV77" s="128"/>
      <c r="FW77" s="128"/>
      <c r="FX77" s="128"/>
      <c r="FY77" s="128"/>
      <c r="FZ77" s="128"/>
      <c r="GA77" s="128"/>
      <c r="GB77" s="128"/>
      <c r="GC77" s="128"/>
      <c r="GD77" s="128"/>
      <c r="GE77" s="128"/>
      <c r="GF77" s="128"/>
      <c r="GG77" s="128"/>
      <c r="GH77" s="128"/>
      <c r="GI77" s="128"/>
      <c r="GJ77" s="128"/>
      <c r="GK77" s="128"/>
      <c r="GL77" s="128"/>
      <c r="GM77" s="128"/>
    </row>
    <row r="78" spans="1:195" ht="11.25" customHeight="1">
      <c r="A78" s="128"/>
      <c r="B78" s="128"/>
      <c r="C78" s="128"/>
      <c r="D78" s="128"/>
      <c r="E78" s="128"/>
      <c r="F78" s="128"/>
      <c r="G78" s="128"/>
      <c r="H78" s="128"/>
      <c r="I78" s="128"/>
      <c r="J78" s="129"/>
      <c r="K78" s="179"/>
      <c r="L78" s="179"/>
      <c r="M78" s="185"/>
      <c r="N78" s="179"/>
      <c r="O78" s="179"/>
      <c r="P78" s="179"/>
      <c r="Q78" s="179"/>
      <c r="R78" s="186"/>
      <c r="S78" s="179"/>
      <c r="T78" s="183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128"/>
      <c r="BD78" s="128"/>
      <c r="BE78" s="128"/>
      <c r="BF78" s="128"/>
      <c r="BG78" s="128"/>
      <c r="BH78" s="128"/>
      <c r="BI78" s="128"/>
      <c r="BJ78" s="128"/>
      <c r="BK78" s="128"/>
      <c r="BL78" s="128"/>
      <c r="BM78" s="128"/>
      <c r="BN78" s="128"/>
      <c r="BO78" s="128"/>
      <c r="BP78" s="128"/>
      <c r="BQ78" s="128"/>
      <c r="BR78" s="128"/>
      <c r="BS78" s="128"/>
      <c r="BT78" s="128"/>
      <c r="BU78" s="128"/>
      <c r="BV78" s="128"/>
      <c r="BW78" s="128"/>
      <c r="BX78" s="128"/>
      <c r="BY78" s="128"/>
      <c r="BZ78" s="128"/>
      <c r="CA78" s="128"/>
      <c r="CB78" s="128"/>
      <c r="CC78" s="128"/>
      <c r="CD78" s="128"/>
      <c r="CE78" s="128"/>
      <c r="CF78" s="128"/>
      <c r="CG78" s="128"/>
      <c r="CH78" s="128"/>
      <c r="CI78" s="128"/>
      <c r="CJ78" s="128"/>
      <c r="CK78" s="128"/>
      <c r="CL78" s="128"/>
      <c r="CM78" s="128"/>
      <c r="CN78" s="128"/>
      <c r="CO78" s="128"/>
      <c r="CP78" s="128"/>
      <c r="CQ78" s="128"/>
      <c r="CR78" s="128"/>
      <c r="CS78" s="128"/>
      <c r="CT78" s="128"/>
      <c r="CU78" s="128"/>
      <c r="CV78" s="128"/>
      <c r="CW78" s="128"/>
      <c r="CX78" s="128"/>
      <c r="CY78" s="128"/>
      <c r="CZ78" s="128"/>
      <c r="DA78" s="128"/>
      <c r="DB78" s="128"/>
      <c r="DC78" s="128"/>
      <c r="DD78" s="128"/>
      <c r="DE78" s="128"/>
      <c r="DF78" s="128"/>
      <c r="DG78" s="128"/>
      <c r="DH78" s="128"/>
      <c r="DI78" s="128"/>
      <c r="DJ78" s="128"/>
      <c r="DK78" s="128"/>
      <c r="DL78" s="128"/>
      <c r="DM78" s="128"/>
      <c r="DN78" s="128"/>
      <c r="DO78" s="128"/>
      <c r="DP78" s="128"/>
      <c r="DQ78" s="128"/>
      <c r="DR78" s="128"/>
      <c r="DS78" s="128"/>
      <c r="DT78" s="128"/>
      <c r="DU78" s="128"/>
      <c r="DV78" s="128"/>
      <c r="DW78" s="128"/>
      <c r="DX78" s="128"/>
      <c r="DY78" s="128"/>
      <c r="DZ78" s="128"/>
      <c r="EA78" s="128"/>
      <c r="EB78" s="128"/>
      <c r="EC78" s="128"/>
      <c r="ED78" s="128"/>
      <c r="EE78" s="128"/>
      <c r="EF78" s="128"/>
      <c r="EG78" s="128"/>
      <c r="EH78" s="128"/>
      <c r="EI78" s="128"/>
      <c r="EJ78" s="128"/>
      <c r="EK78" s="128"/>
      <c r="EL78" s="128"/>
      <c r="EM78" s="128"/>
      <c r="EN78" s="128"/>
      <c r="EO78" s="128"/>
      <c r="EP78" s="128"/>
      <c r="EQ78" s="128"/>
      <c r="ER78" s="128"/>
      <c r="ES78" s="128"/>
      <c r="ET78" s="128"/>
      <c r="EU78" s="128"/>
      <c r="EV78" s="128"/>
      <c r="EW78" s="128"/>
      <c r="EX78" s="128"/>
      <c r="EY78" s="128"/>
      <c r="EZ78" s="128"/>
      <c r="FA78" s="128"/>
      <c r="FB78" s="128"/>
      <c r="FC78" s="128"/>
      <c r="FD78" s="128"/>
      <c r="FE78" s="128"/>
      <c r="FF78" s="128"/>
      <c r="FG78" s="128"/>
      <c r="FH78" s="128"/>
      <c r="FI78" s="128"/>
      <c r="FJ78" s="128"/>
      <c r="FK78" s="128"/>
      <c r="FL78" s="128"/>
      <c r="FM78" s="128"/>
      <c r="FN78" s="128"/>
      <c r="FO78" s="128"/>
      <c r="FP78" s="128"/>
      <c r="FQ78" s="128"/>
      <c r="FR78" s="128"/>
      <c r="FS78" s="128"/>
      <c r="FT78" s="128"/>
      <c r="FU78" s="128"/>
      <c r="FV78" s="128"/>
      <c r="FW78" s="128"/>
      <c r="FX78" s="128"/>
      <c r="FY78" s="128"/>
      <c r="FZ78" s="128"/>
      <c r="GA78" s="128"/>
      <c r="GB78" s="128"/>
      <c r="GC78" s="128"/>
      <c r="GD78" s="128"/>
      <c r="GE78" s="128"/>
      <c r="GF78" s="128"/>
      <c r="GG78" s="128"/>
      <c r="GH78" s="128"/>
      <c r="GI78" s="128"/>
      <c r="GJ78" s="128"/>
      <c r="GK78" s="128"/>
      <c r="GL78" s="128"/>
      <c r="GM78" s="128"/>
    </row>
    <row r="79" spans="1:195" ht="11.25" customHeight="1">
      <c r="A79" s="128"/>
      <c r="B79" s="128"/>
      <c r="C79" s="128"/>
      <c r="D79" s="128"/>
      <c r="E79" s="128"/>
      <c r="F79" s="128"/>
      <c r="G79" s="128"/>
      <c r="H79" s="128"/>
      <c r="I79" s="128"/>
      <c r="J79" s="129"/>
      <c r="K79" s="179"/>
      <c r="L79" s="179"/>
      <c r="M79" s="180">
        <f>M78*M58</f>
        <v>0</v>
      </c>
      <c r="N79" s="179"/>
      <c r="O79" s="179"/>
      <c r="P79" s="179"/>
      <c r="Q79" s="179"/>
      <c r="R79" s="180">
        <f>R78*R58</f>
        <v>0</v>
      </c>
      <c r="S79" s="179"/>
      <c r="T79" s="183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  <c r="BC79" s="128"/>
      <c r="BD79" s="128"/>
      <c r="BE79" s="128"/>
      <c r="BF79" s="128"/>
      <c r="BG79" s="128"/>
      <c r="BH79" s="128"/>
      <c r="BI79" s="128"/>
      <c r="BJ79" s="128"/>
      <c r="BK79" s="128"/>
      <c r="BL79" s="128"/>
      <c r="BM79" s="128"/>
      <c r="BN79" s="128"/>
      <c r="BO79" s="128"/>
      <c r="BP79" s="128"/>
      <c r="BQ79" s="128"/>
      <c r="BR79" s="128"/>
      <c r="BS79" s="128"/>
      <c r="BT79" s="128"/>
      <c r="BU79" s="128"/>
      <c r="BV79" s="128"/>
      <c r="BW79" s="128"/>
      <c r="BX79" s="128"/>
      <c r="BY79" s="128"/>
      <c r="BZ79" s="128"/>
      <c r="CA79" s="128"/>
      <c r="CB79" s="128"/>
      <c r="CC79" s="128"/>
      <c r="CD79" s="128"/>
      <c r="CE79" s="128"/>
      <c r="CF79" s="128"/>
      <c r="CG79" s="128"/>
      <c r="CH79" s="128"/>
      <c r="CI79" s="128"/>
      <c r="CJ79" s="128"/>
      <c r="CK79" s="128"/>
      <c r="CL79" s="128"/>
      <c r="CM79" s="128"/>
      <c r="CN79" s="128"/>
      <c r="CO79" s="128"/>
      <c r="CP79" s="128"/>
      <c r="CQ79" s="128"/>
      <c r="CR79" s="128"/>
      <c r="CS79" s="128"/>
      <c r="CT79" s="128"/>
      <c r="CU79" s="128"/>
      <c r="CV79" s="128"/>
      <c r="CW79" s="128"/>
      <c r="CX79" s="128"/>
      <c r="CY79" s="128"/>
      <c r="CZ79" s="128"/>
      <c r="DA79" s="128"/>
      <c r="DB79" s="128"/>
      <c r="DC79" s="128"/>
      <c r="DD79" s="128"/>
      <c r="DE79" s="128"/>
      <c r="DF79" s="128"/>
      <c r="DG79" s="128"/>
      <c r="DH79" s="128"/>
      <c r="DI79" s="128"/>
      <c r="DJ79" s="128"/>
      <c r="DK79" s="128"/>
      <c r="DL79" s="128"/>
      <c r="DM79" s="128"/>
      <c r="DN79" s="128"/>
      <c r="DO79" s="128"/>
      <c r="DP79" s="128"/>
      <c r="DQ79" s="128"/>
      <c r="DR79" s="128"/>
      <c r="DS79" s="128"/>
      <c r="DT79" s="128"/>
      <c r="DU79" s="128"/>
      <c r="DV79" s="128"/>
      <c r="DW79" s="128"/>
      <c r="DX79" s="128"/>
      <c r="DY79" s="128"/>
      <c r="DZ79" s="128"/>
      <c r="EA79" s="128"/>
      <c r="EB79" s="128"/>
      <c r="EC79" s="128"/>
      <c r="ED79" s="128"/>
      <c r="EE79" s="128"/>
      <c r="EF79" s="128"/>
      <c r="EG79" s="128"/>
      <c r="EH79" s="128"/>
      <c r="EI79" s="128"/>
      <c r="EJ79" s="128"/>
      <c r="EK79" s="128"/>
      <c r="EL79" s="128"/>
      <c r="EM79" s="128"/>
      <c r="EN79" s="128"/>
      <c r="EO79" s="128"/>
      <c r="EP79" s="128"/>
      <c r="EQ79" s="128"/>
      <c r="ER79" s="128"/>
      <c r="ES79" s="128"/>
      <c r="ET79" s="128"/>
      <c r="EU79" s="128"/>
      <c r="EV79" s="128"/>
      <c r="EW79" s="128"/>
      <c r="EX79" s="128"/>
      <c r="EY79" s="128"/>
      <c r="EZ79" s="128"/>
      <c r="FA79" s="128"/>
      <c r="FB79" s="128"/>
      <c r="FC79" s="128"/>
      <c r="FD79" s="128"/>
      <c r="FE79" s="128"/>
      <c r="FF79" s="128"/>
      <c r="FG79" s="128"/>
      <c r="FH79" s="128"/>
      <c r="FI79" s="128"/>
      <c r="FJ79" s="128"/>
      <c r="FK79" s="128"/>
      <c r="FL79" s="128"/>
      <c r="FM79" s="128"/>
      <c r="FN79" s="128"/>
      <c r="FO79" s="128"/>
      <c r="FP79" s="128"/>
      <c r="FQ79" s="128"/>
      <c r="FR79" s="128"/>
      <c r="FS79" s="128"/>
      <c r="FT79" s="128"/>
      <c r="FU79" s="128"/>
      <c r="FV79" s="128"/>
      <c r="FW79" s="128"/>
      <c r="FX79" s="128"/>
      <c r="FY79" s="128"/>
      <c r="FZ79" s="128"/>
      <c r="GA79" s="128"/>
      <c r="GB79" s="128"/>
      <c r="GC79" s="128"/>
      <c r="GD79" s="128"/>
      <c r="GE79" s="128"/>
      <c r="GF79" s="128"/>
      <c r="GG79" s="128"/>
      <c r="GH79" s="128"/>
      <c r="GI79" s="128"/>
      <c r="GJ79" s="128"/>
      <c r="GK79" s="128"/>
      <c r="GL79" s="128"/>
      <c r="GM79" s="128"/>
    </row>
    <row r="80" spans="1:195" ht="11.25" customHeight="1">
      <c r="A80" s="128"/>
      <c r="B80" s="128"/>
      <c r="C80" s="128"/>
      <c r="D80" s="128"/>
      <c r="E80" s="128"/>
      <c r="F80" s="128"/>
      <c r="G80" s="128"/>
      <c r="H80" s="128"/>
      <c r="I80" s="128"/>
      <c r="J80" s="129"/>
      <c r="K80" s="179"/>
      <c r="L80" s="179"/>
      <c r="M80" s="185"/>
      <c r="N80" s="179"/>
      <c r="O80" s="179"/>
      <c r="P80" s="179"/>
      <c r="Q80" s="179"/>
      <c r="R80" s="186"/>
      <c r="S80" s="179"/>
      <c r="T80" s="183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/>
      <c r="BD80" s="128"/>
      <c r="BE80" s="128"/>
      <c r="BF80" s="128"/>
      <c r="BG80" s="128"/>
      <c r="BH80" s="128"/>
      <c r="BI80" s="128"/>
      <c r="BJ80" s="128"/>
      <c r="BK80" s="128"/>
      <c r="BL80" s="128"/>
      <c r="BM80" s="128"/>
      <c r="BN80" s="128"/>
      <c r="BO80" s="128"/>
      <c r="BP80" s="128"/>
      <c r="BQ80" s="128"/>
      <c r="BR80" s="128"/>
      <c r="BS80" s="128"/>
      <c r="BT80" s="128"/>
      <c r="BU80" s="128"/>
      <c r="BV80" s="128"/>
      <c r="BW80" s="128"/>
      <c r="BX80" s="128"/>
      <c r="BY80" s="128"/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/>
      <c r="CK80" s="128"/>
      <c r="CL80" s="128"/>
      <c r="CM80" s="128"/>
      <c r="CN80" s="128"/>
      <c r="CO80" s="128"/>
      <c r="CP80" s="128"/>
      <c r="CQ80" s="128"/>
      <c r="CR80" s="128"/>
      <c r="CS80" s="128"/>
      <c r="CT80" s="128"/>
      <c r="CU80" s="128"/>
      <c r="CV80" s="128"/>
      <c r="CW80" s="128"/>
      <c r="CX80" s="128"/>
      <c r="CY80" s="128"/>
      <c r="CZ80" s="128"/>
      <c r="DA80" s="128"/>
      <c r="DB80" s="128"/>
      <c r="DC80" s="128"/>
      <c r="DD80" s="128"/>
      <c r="DE80" s="128"/>
      <c r="DF80" s="128"/>
      <c r="DG80" s="128"/>
      <c r="DH80" s="128"/>
      <c r="DI80" s="128"/>
      <c r="DJ80" s="128"/>
      <c r="DK80" s="128"/>
      <c r="DL80" s="128"/>
      <c r="DM80" s="128"/>
      <c r="DN80" s="128"/>
      <c r="DO80" s="128"/>
      <c r="DP80" s="128"/>
      <c r="DQ80" s="128"/>
      <c r="DR80" s="128"/>
      <c r="DS80" s="128"/>
      <c r="DT80" s="128"/>
      <c r="DU80" s="128"/>
      <c r="DV80" s="128"/>
      <c r="DW80" s="128"/>
      <c r="DX80" s="128"/>
      <c r="DY80" s="128"/>
      <c r="DZ80" s="128"/>
      <c r="EA80" s="128"/>
      <c r="EB80" s="128"/>
      <c r="EC80" s="128"/>
      <c r="ED80" s="128"/>
      <c r="EE80" s="128"/>
      <c r="EF80" s="128"/>
      <c r="EG80" s="128"/>
      <c r="EH80" s="128"/>
      <c r="EI80" s="128"/>
      <c r="EJ80" s="128"/>
      <c r="EK80" s="128"/>
      <c r="EL80" s="128"/>
      <c r="EM80" s="128"/>
      <c r="EN80" s="128"/>
      <c r="EO80" s="128"/>
      <c r="EP80" s="128"/>
      <c r="EQ80" s="128"/>
      <c r="ER80" s="128"/>
      <c r="ES80" s="128"/>
      <c r="ET80" s="128"/>
      <c r="EU80" s="128"/>
      <c r="EV80" s="128"/>
      <c r="EW80" s="128"/>
      <c r="EX80" s="128"/>
      <c r="EY80" s="128"/>
      <c r="EZ80" s="128"/>
      <c r="FA80" s="128"/>
      <c r="FB80" s="128"/>
      <c r="FC80" s="128"/>
      <c r="FD80" s="128"/>
      <c r="FE80" s="128"/>
      <c r="FF80" s="128"/>
      <c r="FG80" s="128"/>
      <c r="FH80" s="128"/>
      <c r="FI80" s="128"/>
      <c r="FJ80" s="128"/>
      <c r="FK80" s="128"/>
      <c r="FL80" s="128"/>
      <c r="FM80" s="128"/>
      <c r="FN80" s="128"/>
      <c r="FO80" s="128"/>
      <c r="FP80" s="128"/>
      <c r="FQ80" s="128"/>
      <c r="FR80" s="128"/>
      <c r="FS80" s="128"/>
      <c r="FT80" s="128"/>
      <c r="FU80" s="128"/>
      <c r="FV80" s="128"/>
      <c r="FW80" s="128"/>
      <c r="FX80" s="128"/>
      <c r="FY80" s="128"/>
      <c r="FZ80" s="128"/>
      <c r="GA80" s="128"/>
      <c r="GB80" s="128"/>
      <c r="GC80" s="128"/>
      <c r="GD80" s="128"/>
      <c r="GE80" s="128"/>
      <c r="GF80" s="128"/>
      <c r="GG80" s="128"/>
      <c r="GH80" s="128"/>
      <c r="GI80" s="128"/>
      <c r="GJ80" s="128"/>
      <c r="GK80" s="128"/>
      <c r="GL80" s="128"/>
      <c r="GM80" s="128"/>
    </row>
    <row r="81" spans="1:195" ht="11.25" customHeight="1">
      <c r="A81" s="128"/>
      <c r="B81" s="128"/>
      <c r="C81" s="128"/>
      <c r="D81" s="128"/>
      <c r="E81" s="128"/>
      <c r="F81" s="128"/>
      <c r="G81" s="128"/>
      <c r="H81" s="128"/>
      <c r="I81" s="128"/>
      <c r="J81" s="129"/>
      <c r="K81" s="179"/>
      <c r="L81" s="179"/>
      <c r="M81" s="180">
        <f>M78*M80/1000</f>
        <v>0</v>
      </c>
      <c r="N81" s="179"/>
      <c r="O81" s="179"/>
      <c r="P81" s="179"/>
      <c r="Q81" s="179"/>
      <c r="R81" s="180">
        <f>R78*R80/1000</f>
        <v>0</v>
      </c>
      <c r="S81" s="179"/>
      <c r="T81" s="183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  <c r="BC81" s="128"/>
      <c r="BD81" s="128"/>
      <c r="BE81" s="128"/>
      <c r="BF81" s="128"/>
      <c r="BG81" s="128"/>
      <c r="BH81" s="128"/>
      <c r="BI81" s="128"/>
      <c r="BJ81" s="128"/>
      <c r="BK81" s="128"/>
      <c r="BL81" s="128"/>
      <c r="BM81" s="128"/>
      <c r="BN81" s="128"/>
      <c r="BO81" s="128"/>
      <c r="BP81" s="128"/>
      <c r="BQ81" s="128"/>
      <c r="BR81" s="128"/>
      <c r="BS81" s="128"/>
      <c r="BT81" s="128"/>
      <c r="BU81" s="128"/>
      <c r="BV81" s="128"/>
      <c r="BW81" s="128"/>
      <c r="BX81" s="128"/>
      <c r="BY81" s="128"/>
      <c r="BZ81" s="128"/>
      <c r="CA81" s="128"/>
      <c r="CB81" s="128"/>
      <c r="CC81" s="128"/>
      <c r="CD81" s="128"/>
      <c r="CE81" s="128"/>
      <c r="CF81" s="128"/>
      <c r="CG81" s="128"/>
      <c r="CH81" s="128"/>
      <c r="CI81" s="128"/>
      <c r="CJ81" s="128"/>
      <c r="CK81" s="128"/>
      <c r="CL81" s="128"/>
      <c r="CM81" s="128"/>
      <c r="CN81" s="128"/>
      <c r="CO81" s="128"/>
      <c r="CP81" s="128"/>
      <c r="CQ81" s="128"/>
      <c r="CR81" s="128"/>
      <c r="CS81" s="128"/>
      <c r="CT81" s="128"/>
      <c r="CU81" s="128"/>
      <c r="CV81" s="128"/>
      <c r="CW81" s="128"/>
      <c r="CX81" s="128"/>
      <c r="CY81" s="128"/>
      <c r="CZ81" s="128"/>
      <c r="DA81" s="128"/>
      <c r="DB81" s="128"/>
      <c r="DC81" s="128"/>
      <c r="DD81" s="128"/>
      <c r="DE81" s="128"/>
      <c r="DF81" s="128"/>
      <c r="DG81" s="128"/>
      <c r="DH81" s="128"/>
      <c r="DI81" s="128"/>
      <c r="DJ81" s="128"/>
      <c r="DK81" s="128"/>
      <c r="DL81" s="128"/>
      <c r="DM81" s="128"/>
      <c r="DN81" s="128"/>
      <c r="DO81" s="128"/>
      <c r="DP81" s="128"/>
      <c r="DQ81" s="128"/>
      <c r="DR81" s="128"/>
      <c r="DS81" s="128"/>
      <c r="DT81" s="128"/>
      <c r="DU81" s="128"/>
      <c r="DV81" s="128"/>
      <c r="DW81" s="128"/>
      <c r="DX81" s="128"/>
      <c r="DY81" s="128"/>
      <c r="DZ81" s="128"/>
      <c r="EA81" s="128"/>
      <c r="EB81" s="128"/>
      <c r="EC81" s="128"/>
      <c r="ED81" s="128"/>
      <c r="EE81" s="128"/>
      <c r="EF81" s="128"/>
      <c r="EG81" s="128"/>
      <c r="EH81" s="128"/>
      <c r="EI81" s="128"/>
      <c r="EJ81" s="128"/>
      <c r="EK81" s="128"/>
      <c r="EL81" s="128"/>
      <c r="EM81" s="128"/>
      <c r="EN81" s="128"/>
      <c r="EO81" s="128"/>
      <c r="EP81" s="128"/>
      <c r="EQ81" s="128"/>
      <c r="ER81" s="128"/>
      <c r="ES81" s="128"/>
      <c r="ET81" s="128"/>
      <c r="EU81" s="128"/>
      <c r="EV81" s="128"/>
      <c r="EW81" s="128"/>
      <c r="EX81" s="128"/>
      <c r="EY81" s="128"/>
      <c r="EZ81" s="128"/>
      <c r="FA81" s="128"/>
      <c r="FB81" s="128"/>
      <c r="FC81" s="128"/>
      <c r="FD81" s="128"/>
      <c r="FE81" s="128"/>
      <c r="FF81" s="128"/>
      <c r="FG81" s="128"/>
      <c r="FH81" s="128"/>
      <c r="FI81" s="128"/>
      <c r="FJ81" s="128"/>
      <c r="FK81" s="128"/>
      <c r="FL81" s="128"/>
      <c r="FM81" s="128"/>
      <c r="FN81" s="128"/>
      <c r="FO81" s="128"/>
      <c r="FP81" s="128"/>
      <c r="FQ81" s="128"/>
      <c r="FR81" s="128"/>
      <c r="FS81" s="128"/>
      <c r="FT81" s="128"/>
      <c r="FU81" s="128"/>
      <c r="FV81" s="128"/>
      <c r="FW81" s="128"/>
      <c r="FX81" s="128"/>
      <c r="FY81" s="128"/>
      <c r="FZ81" s="128"/>
      <c r="GA81" s="128"/>
      <c r="GB81" s="128"/>
      <c r="GC81" s="128"/>
      <c r="GD81" s="128"/>
      <c r="GE81" s="128"/>
      <c r="GF81" s="128"/>
      <c r="GG81" s="128"/>
      <c r="GH81" s="128"/>
      <c r="GI81" s="128"/>
      <c r="GJ81" s="128"/>
      <c r="GK81" s="128"/>
      <c r="GL81" s="128"/>
      <c r="GM81" s="128"/>
    </row>
    <row r="82" spans="1:195" ht="11.25" customHeight="1">
      <c r="A82" s="128"/>
      <c r="B82" s="128"/>
      <c r="C82" s="128"/>
      <c r="D82" s="128"/>
      <c r="E82" s="128"/>
      <c r="F82" s="128"/>
      <c r="G82" s="128"/>
      <c r="H82" s="128"/>
      <c r="I82" s="128"/>
      <c r="J82" s="129"/>
      <c r="K82" s="179"/>
      <c r="L82" s="179"/>
      <c r="M82" s="180">
        <f>M79*M80/1000</f>
        <v>0</v>
      </c>
      <c r="N82" s="179"/>
      <c r="O82" s="179"/>
      <c r="P82" s="179"/>
      <c r="Q82" s="179"/>
      <c r="R82" s="180">
        <f>R79*R80/1000</f>
        <v>0</v>
      </c>
      <c r="S82" s="179"/>
      <c r="T82" s="183"/>
      <c r="U82" s="128"/>
      <c r="V82" s="128"/>
      <c r="W82" s="128"/>
      <c r="X82" s="128"/>
      <c r="Y82" s="128"/>
      <c r="Z82" s="128"/>
      <c r="AA82" s="128"/>
      <c r="AB82" s="128"/>
      <c r="AC82" s="128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28"/>
      <c r="AO82" s="128"/>
      <c r="AP82" s="128"/>
      <c r="AQ82" s="128"/>
      <c r="AR82" s="128"/>
      <c r="AS82" s="128"/>
      <c r="AT82" s="128"/>
      <c r="AU82" s="128"/>
      <c r="AV82" s="128"/>
      <c r="AW82" s="128"/>
      <c r="AX82" s="128"/>
      <c r="AY82" s="128"/>
      <c r="AZ82" s="128"/>
      <c r="BA82" s="128"/>
      <c r="BB82" s="128"/>
      <c r="BC82" s="128"/>
      <c r="BD82" s="128"/>
      <c r="BE82" s="128"/>
      <c r="BF82" s="128"/>
      <c r="BG82" s="128"/>
      <c r="BH82" s="128"/>
      <c r="BI82" s="128"/>
      <c r="BJ82" s="128"/>
      <c r="BK82" s="128"/>
      <c r="BL82" s="128"/>
      <c r="BM82" s="128"/>
      <c r="BN82" s="128"/>
      <c r="BO82" s="128"/>
      <c r="BP82" s="128"/>
      <c r="BQ82" s="128"/>
      <c r="BR82" s="128"/>
      <c r="BS82" s="128"/>
      <c r="BT82" s="128"/>
      <c r="BU82" s="128"/>
      <c r="BV82" s="128"/>
      <c r="BW82" s="128"/>
      <c r="BX82" s="128"/>
      <c r="BY82" s="128"/>
      <c r="BZ82" s="128"/>
      <c r="CA82" s="128"/>
      <c r="CB82" s="128"/>
      <c r="CC82" s="128"/>
      <c r="CD82" s="128"/>
      <c r="CE82" s="128"/>
      <c r="CF82" s="128"/>
      <c r="CG82" s="128"/>
      <c r="CH82" s="128"/>
      <c r="CI82" s="128"/>
      <c r="CJ82" s="128"/>
      <c r="CK82" s="128"/>
      <c r="CL82" s="128"/>
      <c r="CM82" s="128"/>
      <c r="CN82" s="128"/>
      <c r="CO82" s="128"/>
      <c r="CP82" s="128"/>
      <c r="CQ82" s="128"/>
      <c r="CR82" s="128"/>
      <c r="CS82" s="128"/>
      <c r="CT82" s="128"/>
      <c r="CU82" s="128"/>
      <c r="CV82" s="128"/>
      <c r="CW82" s="128"/>
      <c r="CX82" s="128"/>
      <c r="CY82" s="128"/>
      <c r="CZ82" s="128"/>
      <c r="DA82" s="128"/>
      <c r="DB82" s="128"/>
      <c r="DC82" s="128"/>
      <c r="DD82" s="128"/>
      <c r="DE82" s="128"/>
      <c r="DF82" s="128"/>
      <c r="DG82" s="128"/>
      <c r="DH82" s="128"/>
      <c r="DI82" s="128"/>
      <c r="DJ82" s="128"/>
      <c r="DK82" s="128"/>
      <c r="DL82" s="128"/>
      <c r="DM82" s="128"/>
      <c r="DN82" s="128"/>
      <c r="DO82" s="128"/>
      <c r="DP82" s="128"/>
      <c r="DQ82" s="128"/>
      <c r="DR82" s="128"/>
      <c r="DS82" s="128"/>
      <c r="DT82" s="128"/>
      <c r="DU82" s="128"/>
      <c r="DV82" s="128"/>
      <c r="DW82" s="128"/>
      <c r="DX82" s="128"/>
      <c r="DY82" s="128"/>
      <c r="DZ82" s="128"/>
      <c r="EA82" s="128"/>
      <c r="EB82" s="128"/>
      <c r="EC82" s="128"/>
      <c r="ED82" s="128"/>
      <c r="EE82" s="128"/>
      <c r="EF82" s="128"/>
      <c r="EG82" s="128"/>
      <c r="EH82" s="128"/>
      <c r="EI82" s="128"/>
      <c r="EJ82" s="128"/>
      <c r="EK82" s="128"/>
      <c r="EL82" s="128"/>
      <c r="EM82" s="128"/>
      <c r="EN82" s="128"/>
      <c r="EO82" s="128"/>
      <c r="EP82" s="128"/>
      <c r="EQ82" s="128"/>
      <c r="ER82" s="128"/>
      <c r="ES82" s="128"/>
      <c r="ET82" s="128"/>
      <c r="EU82" s="128"/>
      <c r="EV82" s="128"/>
      <c r="EW82" s="128"/>
      <c r="EX82" s="128"/>
      <c r="EY82" s="128"/>
      <c r="EZ82" s="128"/>
      <c r="FA82" s="128"/>
      <c r="FB82" s="128"/>
      <c r="FC82" s="128"/>
      <c r="FD82" s="128"/>
      <c r="FE82" s="128"/>
      <c r="FF82" s="128"/>
      <c r="FG82" s="128"/>
      <c r="FH82" s="128"/>
      <c r="FI82" s="128"/>
      <c r="FJ82" s="128"/>
      <c r="FK82" s="128"/>
      <c r="FL82" s="128"/>
      <c r="FM82" s="128"/>
      <c r="FN82" s="128"/>
      <c r="FO82" s="128"/>
      <c r="FP82" s="128"/>
      <c r="FQ82" s="128"/>
      <c r="FR82" s="128"/>
      <c r="FS82" s="128"/>
      <c r="FT82" s="128"/>
      <c r="FU82" s="128"/>
      <c r="FV82" s="128"/>
      <c r="FW82" s="128"/>
      <c r="FX82" s="128"/>
      <c r="FY82" s="128"/>
      <c r="FZ82" s="128"/>
      <c r="GA82" s="128"/>
      <c r="GB82" s="128"/>
      <c r="GC82" s="128"/>
      <c r="GD82" s="128"/>
      <c r="GE82" s="128"/>
      <c r="GF82" s="128"/>
      <c r="GG82" s="128"/>
      <c r="GH82" s="128"/>
      <c r="GI82" s="128"/>
      <c r="GJ82" s="128"/>
      <c r="GK82" s="128"/>
      <c r="GL82" s="128"/>
      <c r="GM82" s="128"/>
    </row>
    <row r="83" spans="1:195" ht="11.25" customHeight="1">
      <c r="A83" s="128"/>
      <c r="B83" s="128"/>
      <c r="C83" s="128"/>
      <c r="D83" s="128"/>
      <c r="E83" s="128"/>
      <c r="F83" s="128"/>
      <c r="G83" s="128"/>
      <c r="H83" s="128"/>
      <c r="I83" s="128"/>
      <c r="J83" s="129"/>
      <c r="K83" s="179"/>
      <c r="L83" s="179"/>
      <c r="M83" s="185"/>
      <c r="N83" s="179"/>
      <c r="O83" s="179"/>
      <c r="P83" s="179"/>
      <c r="Q83" s="179"/>
      <c r="R83" s="186"/>
      <c r="S83" s="179"/>
      <c r="T83" s="183"/>
      <c r="U83" s="128"/>
      <c r="V83" s="128"/>
      <c r="W83" s="128"/>
      <c r="X83" s="128"/>
      <c r="Y83" s="128"/>
      <c r="Z83" s="128"/>
      <c r="AA83" s="128"/>
      <c r="AB83" s="128"/>
      <c r="AC83" s="128"/>
      <c r="AD83" s="128"/>
      <c r="AE83" s="128"/>
      <c r="AF83" s="128"/>
      <c r="AG83" s="128"/>
      <c r="AH83" s="128"/>
      <c r="AI83" s="128"/>
      <c r="AJ83" s="128"/>
      <c r="AK83" s="128"/>
      <c r="AL83" s="128"/>
      <c r="AM83" s="128"/>
      <c r="AN83" s="128"/>
      <c r="AO83" s="128"/>
      <c r="AP83" s="128"/>
      <c r="AQ83" s="128"/>
      <c r="AR83" s="128"/>
      <c r="AS83" s="128"/>
      <c r="AT83" s="128"/>
      <c r="AU83" s="128"/>
      <c r="AV83" s="128"/>
      <c r="AW83" s="128"/>
      <c r="AX83" s="128"/>
      <c r="AY83" s="128"/>
      <c r="AZ83" s="128"/>
      <c r="BA83" s="128"/>
      <c r="BB83" s="128"/>
      <c r="BC83" s="128"/>
      <c r="BD83" s="128"/>
      <c r="BE83" s="128"/>
      <c r="BF83" s="128"/>
      <c r="BG83" s="128"/>
      <c r="BH83" s="128"/>
      <c r="BI83" s="128"/>
      <c r="BJ83" s="128"/>
      <c r="BK83" s="128"/>
      <c r="BL83" s="128"/>
      <c r="BM83" s="128"/>
      <c r="BN83" s="128"/>
      <c r="BO83" s="128"/>
      <c r="BP83" s="128"/>
      <c r="BQ83" s="128"/>
      <c r="BR83" s="128"/>
      <c r="BS83" s="128"/>
      <c r="BT83" s="128"/>
      <c r="BU83" s="128"/>
      <c r="BV83" s="128"/>
      <c r="BW83" s="128"/>
      <c r="BX83" s="128"/>
      <c r="BY83" s="128"/>
      <c r="BZ83" s="128"/>
      <c r="CA83" s="128"/>
      <c r="CB83" s="128"/>
      <c r="CC83" s="128"/>
      <c r="CD83" s="128"/>
      <c r="CE83" s="128"/>
      <c r="CF83" s="128"/>
      <c r="CG83" s="128"/>
      <c r="CH83" s="128"/>
      <c r="CI83" s="128"/>
      <c r="CJ83" s="128"/>
      <c r="CK83" s="128"/>
      <c r="CL83" s="128"/>
      <c r="CM83" s="12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  <c r="CY83" s="128"/>
      <c r="CZ83" s="128"/>
      <c r="DA83" s="128"/>
      <c r="DB83" s="128"/>
      <c r="DC83" s="128"/>
      <c r="DD83" s="128"/>
      <c r="DE83" s="128"/>
      <c r="DF83" s="128"/>
      <c r="DG83" s="128"/>
      <c r="DH83" s="128"/>
      <c r="DI83" s="128"/>
      <c r="DJ83" s="128"/>
      <c r="DK83" s="128"/>
      <c r="DL83" s="128"/>
      <c r="DM83" s="128"/>
      <c r="DN83" s="128"/>
      <c r="DO83" s="128"/>
      <c r="DP83" s="128"/>
      <c r="DQ83" s="128"/>
      <c r="DR83" s="128"/>
      <c r="DS83" s="128"/>
      <c r="DT83" s="128"/>
      <c r="DU83" s="128"/>
      <c r="DV83" s="128"/>
      <c r="DW83" s="128"/>
      <c r="DX83" s="128"/>
      <c r="DY83" s="128"/>
      <c r="DZ83" s="128"/>
      <c r="EA83" s="128"/>
      <c r="EB83" s="128"/>
      <c r="EC83" s="128"/>
      <c r="ED83" s="128"/>
      <c r="EE83" s="128"/>
      <c r="EF83" s="128"/>
      <c r="EG83" s="128"/>
      <c r="EH83" s="128"/>
      <c r="EI83" s="128"/>
      <c r="EJ83" s="128"/>
      <c r="EK83" s="128"/>
      <c r="EL83" s="128"/>
      <c r="EM83" s="128"/>
      <c r="EN83" s="128"/>
      <c r="EO83" s="128"/>
      <c r="EP83" s="128"/>
      <c r="EQ83" s="128"/>
      <c r="ER83" s="128"/>
      <c r="ES83" s="128"/>
      <c r="ET83" s="128"/>
      <c r="EU83" s="128"/>
      <c r="EV83" s="128"/>
      <c r="EW83" s="128"/>
      <c r="EX83" s="128"/>
      <c r="EY83" s="128"/>
      <c r="EZ83" s="128"/>
      <c r="FA83" s="128"/>
      <c r="FB83" s="128"/>
      <c r="FC83" s="128"/>
      <c r="FD83" s="128"/>
      <c r="FE83" s="128"/>
      <c r="FF83" s="128"/>
      <c r="FG83" s="128"/>
      <c r="FH83" s="128"/>
      <c r="FI83" s="128"/>
      <c r="FJ83" s="128"/>
      <c r="FK83" s="128"/>
      <c r="FL83" s="128"/>
      <c r="FM83" s="128"/>
      <c r="FN83" s="128"/>
      <c r="FO83" s="128"/>
      <c r="FP83" s="128"/>
      <c r="FQ83" s="128"/>
      <c r="FR83" s="128"/>
      <c r="FS83" s="128"/>
      <c r="FT83" s="128"/>
      <c r="FU83" s="128"/>
      <c r="FV83" s="128"/>
      <c r="FW83" s="128"/>
      <c r="FX83" s="128"/>
      <c r="FY83" s="128"/>
      <c r="FZ83" s="128"/>
      <c r="GA83" s="128"/>
      <c r="GB83" s="128"/>
      <c r="GC83" s="128"/>
      <c r="GD83" s="128"/>
      <c r="GE83" s="128"/>
      <c r="GF83" s="128"/>
      <c r="GG83" s="128"/>
      <c r="GH83" s="128"/>
      <c r="GI83" s="128"/>
      <c r="GJ83" s="128"/>
      <c r="GK83" s="128"/>
      <c r="GL83" s="128"/>
      <c r="GM83" s="128"/>
    </row>
    <row r="84" spans="1:195" ht="11.25" customHeight="1">
      <c r="A84" s="128"/>
      <c r="B84" s="128"/>
      <c r="C84" s="128"/>
      <c r="D84" s="128"/>
      <c r="E84" s="128"/>
      <c r="F84" s="128"/>
      <c r="G84" s="128"/>
      <c r="H84" s="128"/>
      <c r="I84" s="128"/>
      <c r="J84" s="129"/>
      <c r="K84" s="179"/>
      <c r="L84" s="179"/>
      <c r="M84" s="180">
        <f>M83*M58</f>
        <v>0</v>
      </c>
      <c r="N84" s="179"/>
      <c r="O84" s="179"/>
      <c r="P84" s="179"/>
      <c r="Q84" s="179"/>
      <c r="R84" s="180">
        <f>R83*R58</f>
        <v>0</v>
      </c>
      <c r="S84" s="179"/>
      <c r="T84" s="183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  <c r="AW84" s="128"/>
      <c r="AX84" s="128"/>
      <c r="AY84" s="128"/>
      <c r="AZ84" s="128"/>
      <c r="BA84" s="128"/>
      <c r="BB84" s="128"/>
      <c r="BC84" s="128"/>
      <c r="BD84" s="128"/>
      <c r="BE84" s="128"/>
      <c r="BF84" s="128"/>
      <c r="BG84" s="128"/>
      <c r="BH84" s="128"/>
      <c r="BI84" s="128"/>
      <c r="BJ84" s="128"/>
      <c r="BK84" s="128"/>
      <c r="BL84" s="128"/>
      <c r="BM84" s="128"/>
      <c r="BN84" s="128"/>
      <c r="BO84" s="128"/>
      <c r="BP84" s="128"/>
      <c r="BQ84" s="128"/>
      <c r="BR84" s="128"/>
      <c r="BS84" s="128"/>
      <c r="BT84" s="128"/>
      <c r="BU84" s="128"/>
      <c r="BV84" s="128"/>
      <c r="BW84" s="128"/>
      <c r="BX84" s="128"/>
      <c r="BY84" s="128"/>
      <c r="BZ84" s="128"/>
      <c r="CA84" s="128"/>
      <c r="CB84" s="128"/>
      <c r="CC84" s="128"/>
      <c r="CD84" s="128"/>
      <c r="CE84" s="128"/>
      <c r="CF84" s="128"/>
      <c r="CG84" s="128"/>
      <c r="CH84" s="128"/>
      <c r="CI84" s="128"/>
      <c r="CJ84" s="128"/>
      <c r="CK84" s="128"/>
      <c r="CL84" s="128"/>
      <c r="CM84" s="128"/>
      <c r="CN84" s="128"/>
      <c r="CO84" s="128"/>
      <c r="CP84" s="128"/>
      <c r="CQ84" s="128"/>
      <c r="CR84" s="128"/>
      <c r="CS84" s="128"/>
      <c r="CT84" s="128"/>
      <c r="CU84" s="128"/>
      <c r="CV84" s="128"/>
      <c r="CW84" s="128"/>
      <c r="CX84" s="128"/>
      <c r="CY84" s="128"/>
      <c r="CZ84" s="128"/>
      <c r="DA84" s="128"/>
      <c r="DB84" s="128"/>
      <c r="DC84" s="128"/>
      <c r="DD84" s="128"/>
      <c r="DE84" s="128"/>
      <c r="DF84" s="128"/>
      <c r="DG84" s="128"/>
      <c r="DH84" s="128"/>
      <c r="DI84" s="128"/>
      <c r="DJ84" s="128"/>
      <c r="DK84" s="128"/>
      <c r="DL84" s="128"/>
      <c r="DM84" s="128"/>
      <c r="DN84" s="128"/>
      <c r="DO84" s="128"/>
      <c r="DP84" s="128"/>
      <c r="DQ84" s="128"/>
      <c r="DR84" s="128"/>
      <c r="DS84" s="128"/>
      <c r="DT84" s="128"/>
      <c r="DU84" s="128"/>
      <c r="DV84" s="128"/>
      <c r="DW84" s="128"/>
      <c r="DX84" s="128"/>
      <c r="DY84" s="128"/>
      <c r="DZ84" s="128"/>
      <c r="EA84" s="128"/>
      <c r="EB84" s="128"/>
      <c r="EC84" s="128"/>
      <c r="ED84" s="128"/>
      <c r="EE84" s="128"/>
      <c r="EF84" s="128"/>
      <c r="EG84" s="128"/>
      <c r="EH84" s="128"/>
      <c r="EI84" s="128"/>
      <c r="EJ84" s="128"/>
      <c r="EK84" s="128"/>
      <c r="EL84" s="128"/>
      <c r="EM84" s="128"/>
      <c r="EN84" s="128"/>
      <c r="EO84" s="128"/>
      <c r="EP84" s="128"/>
      <c r="EQ84" s="128"/>
      <c r="ER84" s="128"/>
      <c r="ES84" s="128"/>
      <c r="ET84" s="128"/>
      <c r="EU84" s="128"/>
      <c r="EV84" s="128"/>
      <c r="EW84" s="128"/>
      <c r="EX84" s="128"/>
      <c r="EY84" s="128"/>
      <c r="EZ84" s="128"/>
      <c r="FA84" s="128"/>
      <c r="FB84" s="128"/>
      <c r="FC84" s="128"/>
      <c r="FD84" s="128"/>
      <c r="FE84" s="128"/>
      <c r="FF84" s="128"/>
      <c r="FG84" s="128"/>
      <c r="FH84" s="128"/>
      <c r="FI84" s="128"/>
      <c r="FJ84" s="128"/>
      <c r="FK84" s="128"/>
      <c r="FL84" s="128"/>
      <c r="FM84" s="128"/>
      <c r="FN84" s="128"/>
      <c r="FO84" s="128"/>
      <c r="FP84" s="128"/>
      <c r="FQ84" s="128"/>
      <c r="FR84" s="128"/>
      <c r="FS84" s="128"/>
      <c r="FT84" s="128"/>
      <c r="FU84" s="128"/>
      <c r="FV84" s="128"/>
      <c r="FW84" s="128"/>
      <c r="FX84" s="128"/>
      <c r="FY84" s="128"/>
      <c r="FZ84" s="128"/>
      <c r="GA84" s="128"/>
      <c r="GB84" s="128"/>
      <c r="GC84" s="128"/>
      <c r="GD84" s="128"/>
      <c r="GE84" s="128"/>
      <c r="GF84" s="128"/>
      <c r="GG84" s="128"/>
      <c r="GH84" s="128"/>
      <c r="GI84" s="128"/>
      <c r="GJ84" s="128"/>
      <c r="GK84" s="128"/>
      <c r="GL84" s="128"/>
      <c r="GM84" s="128"/>
    </row>
    <row r="85" spans="1:195" ht="11.25" customHeight="1">
      <c r="A85" s="128"/>
      <c r="B85" s="128"/>
      <c r="C85" s="128"/>
      <c r="D85" s="128"/>
      <c r="E85" s="128"/>
      <c r="F85" s="128"/>
      <c r="G85" s="128"/>
      <c r="H85" s="128"/>
      <c r="I85" s="128"/>
      <c r="J85" s="129"/>
      <c r="K85" s="179"/>
      <c r="L85" s="179"/>
      <c r="M85" s="185"/>
      <c r="N85" s="179"/>
      <c r="O85" s="179"/>
      <c r="P85" s="179"/>
      <c r="Q85" s="179"/>
      <c r="R85" s="186"/>
      <c r="S85" s="179"/>
      <c r="T85" s="183"/>
      <c r="U85" s="128"/>
      <c r="V85" s="128"/>
      <c r="W85" s="128"/>
      <c r="X85" s="128"/>
      <c r="Y85" s="128"/>
      <c r="Z85" s="128"/>
      <c r="AA85" s="128"/>
      <c r="AB85" s="128"/>
      <c r="AC85" s="128"/>
      <c r="AD85" s="128"/>
      <c r="AE85" s="128"/>
      <c r="AF85" s="128"/>
      <c r="AG85" s="128"/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28"/>
      <c r="AV85" s="128"/>
      <c r="AW85" s="128"/>
      <c r="AX85" s="128"/>
      <c r="AY85" s="128"/>
      <c r="AZ85" s="128"/>
      <c r="BA85" s="128"/>
      <c r="BB85" s="128"/>
      <c r="BC85" s="128"/>
      <c r="BD85" s="128"/>
      <c r="BE85" s="128"/>
      <c r="BF85" s="128"/>
      <c r="BG85" s="128"/>
      <c r="BH85" s="128"/>
      <c r="BI85" s="128"/>
      <c r="BJ85" s="128"/>
      <c r="BK85" s="128"/>
      <c r="BL85" s="128"/>
      <c r="BM85" s="128"/>
      <c r="BN85" s="128"/>
      <c r="BO85" s="128"/>
      <c r="BP85" s="128"/>
      <c r="BQ85" s="128"/>
      <c r="BR85" s="128"/>
      <c r="BS85" s="128"/>
      <c r="BT85" s="128"/>
      <c r="BU85" s="128"/>
      <c r="BV85" s="128"/>
      <c r="BW85" s="128"/>
      <c r="BX85" s="128"/>
      <c r="BY85" s="128"/>
      <c r="BZ85" s="128"/>
      <c r="CA85" s="128"/>
      <c r="CB85" s="128"/>
      <c r="CC85" s="128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28"/>
      <c r="CO85" s="128"/>
      <c r="CP85" s="128"/>
      <c r="CQ85" s="128"/>
      <c r="CR85" s="128"/>
      <c r="CS85" s="128"/>
      <c r="CT85" s="128"/>
      <c r="CU85" s="128"/>
      <c r="CV85" s="128"/>
      <c r="CW85" s="128"/>
      <c r="CX85" s="128"/>
      <c r="CY85" s="128"/>
      <c r="CZ85" s="128"/>
      <c r="DA85" s="128"/>
      <c r="DB85" s="128"/>
      <c r="DC85" s="128"/>
      <c r="DD85" s="128"/>
      <c r="DE85" s="128"/>
      <c r="DF85" s="128"/>
      <c r="DG85" s="128"/>
      <c r="DH85" s="128"/>
      <c r="DI85" s="128"/>
      <c r="DJ85" s="128"/>
      <c r="DK85" s="128"/>
      <c r="DL85" s="128"/>
      <c r="DM85" s="128"/>
      <c r="DN85" s="128"/>
      <c r="DO85" s="128"/>
      <c r="DP85" s="128"/>
      <c r="DQ85" s="128"/>
      <c r="DR85" s="128"/>
      <c r="DS85" s="128"/>
      <c r="DT85" s="128"/>
      <c r="DU85" s="128"/>
      <c r="DV85" s="128"/>
      <c r="DW85" s="128"/>
      <c r="DX85" s="128"/>
      <c r="DY85" s="128"/>
      <c r="DZ85" s="128"/>
      <c r="EA85" s="128"/>
      <c r="EB85" s="128"/>
      <c r="EC85" s="128"/>
      <c r="ED85" s="128"/>
      <c r="EE85" s="128"/>
      <c r="EF85" s="128"/>
      <c r="EG85" s="128"/>
      <c r="EH85" s="128"/>
      <c r="EI85" s="128"/>
      <c r="EJ85" s="128"/>
      <c r="EK85" s="128"/>
      <c r="EL85" s="128"/>
      <c r="EM85" s="128"/>
      <c r="EN85" s="128"/>
      <c r="EO85" s="128"/>
      <c r="EP85" s="128"/>
      <c r="EQ85" s="128"/>
      <c r="ER85" s="128"/>
      <c r="ES85" s="128"/>
      <c r="ET85" s="128"/>
      <c r="EU85" s="128"/>
      <c r="EV85" s="128"/>
      <c r="EW85" s="128"/>
      <c r="EX85" s="128"/>
      <c r="EY85" s="128"/>
      <c r="EZ85" s="128"/>
      <c r="FA85" s="128"/>
      <c r="FB85" s="128"/>
      <c r="FC85" s="128"/>
      <c r="FD85" s="128"/>
      <c r="FE85" s="128"/>
      <c r="FF85" s="128"/>
      <c r="FG85" s="128"/>
      <c r="FH85" s="128"/>
      <c r="FI85" s="128"/>
      <c r="FJ85" s="128"/>
      <c r="FK85" s="128"/>
      <c r="FL85" s="128"/>
      <c r="FM85" s="128"/>
      <c r="FN85" s="128"/>
      <c r="FO85" s="128"/>
      <c r="FP85" s="128"/>
      <c r="FQ85" s="128"/>
      <c r="FR85" s="128"/>
      <c r="FS85" s="128"/>
      <c r="FT85" s="128"/>
      <c r="FU85" s="128"/>
      <c r="FV85" s="128"/>
      <c r="FW85" s="128"/>
      <c r="FX85" s="128"/>
      <c r="FY85" s="128"/>
      <c r="FZ85" s="128"/>
      <c r="GA85" s="128"/>
      <c r="GB85" s="128"/>
      <c r="GC85" s="128"/>
      <c r="GD85" s="128"/>
      <c r="GE85" s="128"/>
      <c r="GF85" s="128"/>
      <c r="GG85" s="128"/>
      <c r="GH85" s="128"/>
      <c r="GI85" s="128"/>
      <c r="GJ85" s="128"/>
      <c r="GK85" s="128"/>
      <c r="GL85" s="128"/>
      <c r="GM85" s="128"/>
    </row>
    <row r="86" spans="1:195" ht="11.25" customHeight="1">
      <c r="A86" s="128"/>
      <c r="B86" s="128"/>
      <c r="C86" s="128"/>
      <c r="D86" s="128"/>
      <c r="E86" s="128"/>
      <c r="F86" s="128"/>
      <c r="G86" s="128"/>
      <c r="H86" s="128"/>
      <c r="I86" s="128"/>
      <c r="J86" s="129"/>
      <c r="K86" s="179"/>
      <c r="L86" s="179"/>
      <c r="M86" s="180">
        <f>M83*M85/1000</f>
        <v>0</v>
      </c>
      <c r="N86" s="179"/>
      <c r="O86" s="179"/>
      <c r="P86" s="179"/>
      <c r="Q86" s="179"/>
      <c r="R86" s="180">
        <f>R83*R85/1000</f>
        <v>0</v>
      </c>
      <c r="S86" s="179"/>
      <c r="T86" s="183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  <c r="AU86" s="128"/>
      <c r="AV86" s="128"/>
      <c r="AW86" s="128"/>
      <c r="AX86" s="128"/>
      <c r="AY86" s="128"/>
      <c r="AZ86" s="128"/>
      <c r="BA86" s="128"/>
      <c r="BB86" s="128"/>
      <c r="BC86" s="128"/>
      <c r="BD86" s="128"/>
      <c r="BE86" s="128"/>
      <c r="BF86" s="128"/>
      <c r="BG86" s="128"/>
      <c r="BH86" s="128"/>
      <c r="BI86" s="128"/>
      <c r="BJ86" s="128"/>
      <c r="BK86" s="128"/>
      <c r="BL86" s="128"/>
      <c r="BM86" s="128"/>
      <c r="BN86" s="128"/>
      <c r="BO86" s="128"/>
      <c r="BP86" s="128"/>
      <c r="BQ86" s="128"/>
      <c r="BR86" s="128"/>
      <c r="BS86" s="128"/>
      <c r="BT86" s="128"/>
      <c r="BU86" s="128"/>
      <c r="BV86" s="128"/>
      <c r="BW86" s="128"/>
      <c r="BX86" s="128"/>
      <c r="BY86" s="128"/>
      <c r="BZ86" s="128"/>
      <c r="CA86" s="128"/>
      <c r="CB86" s="128"/>
      <c r="CC86" s="128"/>
      <c r="CD86" s="128"/>
      <c r="CE86" s="128"/>
      <c r="CF86" s="128"/>
      <c r="CG86" s="128"/>
      <c r="CH86" s="128"/>
      <c r="CI86" s="128"/>
      <c r="CJ86" s="128"/>
      <c r="CK86" s="128"/>
      <c r="CL86" s="128"/>
      <c r="CM86" s="128"/>
      <c r="CN86" s="128"/>
      <c r="CO86" s="128"/>
      <c r="CP86" s="128"/>
      <c r="CQ86" s="128"/>
      <c r="CR86" s="128"/>
      <c r="CS86" s="128"/>
      <c r="CT86" s="128"/>
      <c r="CU86" s="128"/>
      <c r="CV86" s="128"/>
      <c r="CW86" s="128"/>
      <c r="CX86" s="128"/>
      <c r="CY86" s="128"/>
      <c r="CZ86" s="128"/>
      <c r="DA86" s="128"/>
      <c r="DB86" s="128"/>
      <c r="DC86" s="128"/>
      <c r="DD86" s="128"/>
      <c r="DE86" s="128"/>
      <c r="DF86" s="128"/>
      <c r="DG86" s="128"/>
      <c r="DH86" s="128"/>
      <c r="DI86" s="128"/>
      <c r="DJ86" s="128"/>
      <c r="DK86" s="128"/>
      <c r="DL86" s="128"/>
      <c r="DM86" s="128"/>
      <c r="DN86" s="128"/>
      <c r="DO86" s="128"/>
      <c r="DP86" s="128"/>
      <c r="DQ86" s="128"/>
      <c r="DR86" s="128"/>
      <c r="DS86" s="128"/>
      <c r="DT86" s="128"/>
      <c r="DU86" s="128"/>
      <c r="DV86" s="128"/>
      <c r="DW86" s="128"/>
      <c r="DX86" s="128"/>
      <c r="DY86" s="128"/>
      <c r="DZ86" s="128"/>
      <c r="EA86" s="128"/>
      <c r="EB86" s="128"/>
      <c r="EC86" s="128"/>
      <c r="ED86" s="128"/>
      <c r="EE86" s="128"/>
      <c r="EF86" s="128"/>
      <c r="EG86" s="128"/>
      <c r="EH86" s="128"/>
      <c r="EI86" s="128"/>
      <c r="EJ86" s="128"/>
      <c r="EK86" s="128"/>
      <c r="EL86" s="128"/>
      <c r="EM86" s="128"/>
      <c r="EN86" s="128"/>
      <c r="EO86" s="128"/>
      <c r="EP86" s="128"/>
      <c r="EQ86" s="128"/>
      <c r="ER86" s="128"/>
      <c r="ES86" s="128"/>
      <c r="ET86" s="128"/>
      <c r="EU86" s="128"/>
      <c r="EV86" s="128"/>
      <c r="EW86" s="128"/>
      <c r="EX86" s="128"/>
      <c r="EY86" s="128"/>
      <c r="EZ86" s="128"/>
      <c r="FA86" s="128"/>
      <c r="FB86" s="128"/>
      <c r="FC86" s="128"/>
      <c r="FD86" s="128"/>
      <c r="FE86" s="128"/>
      <c r="FF86" s="128"/>
      <c r="FG86" s="128"/>
      <c r="FH86" s="128"/>
      <c r="FI86" s="128"/>
      <c r="FJ86" s="128"/>
      <c r="FK86" s="128"/>
      <c r="FL86" s="128"/>
      <c r="FM86" s="128"/>
      <c r="FN86" s="128"/>
      <c r="FO86" s="128"/>
      <c r="FP86" s="128"/>
      <c r="FQ86" s="128"/>
      <c r="FR86" s="128"/>
      <c r="FS86" s="128"/>
      <c r="FT86" s="128"/>
      <c r="FU86" s="128"/>
      <c r="FV86" s="128"/>
      <c r="FW86" s="128"/>
      <c r="FX86" s="128"/>
      <c r="FY86" s="128"/>
      <c r="FZ86" s="128"/>
      <c r="GA86" s="128"/>
      <c r="GB86" s="128"/>
      <c r="GC86" s="128"/>
      <c r="GD86" s="128"/>
      <c r="GE86" s="128"/>
      <c r="GF86" s="128"/>
      <c r="GG86" s="128"/>
      <c r="GH86" s="128"/>
      <c r="GI86" s="128"/>
      <c r="GJ86" s="128"/>
      <c r="GK86" s="128"/>
      <c r="GL86" s="128"/>
      <c r="GM86" s="128"/>
    </row>
    <row r="87" spans="1:195" ht="11.25" customHeight="1">
      <c r="A87" s="128"/>
      <c r="B87" s="128"/>
      <c r="C87" s="128"/>
      <c r="D87" s="128"/>
      <c r="E87" s="128"/>
      <c r="F87" s="128"/>
      <c r="G87" s="128"/>
      <c r="H87" s="128"/>
      <c r="I87" s="128"/>
      <c r="J87" s="129"/>
      <c r="K87" s="179"/>
      <c r="L87" s="179"/>
      <c r="M87" s="180">
        <f>M84*M85/1000</f>
        <v>0</v>
      </c>
      <c r="N87" s="179"/>
      <c r="O87" s="179"/>
      <c r="P87" s="179"/>
      <c r="Q87" s="179"/>
      <c r="R87" s="180">
        <f>R84*R85/1000</f>
        <v>0</v>
      </c>
      <c r="S87" s="179"/>
      <c r="T87" s="183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28"/>
      <c r="AV87" s="128"/>
      <c r="AW87" s="128"/>
      <c r="AX87" s="128"/>
      <c r="AY87" s="128"/>
      <c r="AZ87" s="128"/>
      <c r="BA87" s="128"/>
      <c r="BB87" s="128"/>
      <c r="BC87" s="128"/>
      <c r="BD87" s="128"/>
      <c r="BE87" s="128"/>
      <c r="BF87" s="128"/>
      <c r="BG87" s="128"/>
      <c r="BH87" s="128"/>
      <c r="BI87" s="128"/>
      <c r="BJ87" s="128"/>
      <c r="BK87" s="128"/>
      <c r="BL87" s="128"/>
      <c r="BM87" s="128"/>
      <c r="BN87" s="128"/>
      <c r="BO87" s="128"/>
      <c r="BP87" s="128"/>
      <c r="BQ87" s="128"/>
      <c r="BR87" s="128"/>
      <c r="BS87" s="128"/>
      <c r="BT87" s="128"/>
      <c r="BU87" s="128"/>
      <c r="BV87" s="128"/>
      <c r="BW87" s="128"/>
      <c r="BX87" s="128"/>
      <c r="BY87" s="128"/>
      <c r="BZ87" s="128"/>
      <c r="CA87" s="128"/>
      <c r="CB87" s="128"/>
      <c r="CC87" s="128"/>
      <c r="CD87" s="128"/>
      <c r="CE87" s="128"/>
      <c r="CF87" s="128"/>
      <c r="CG87" s="128"/>
      <c r="CH87" s="128"/>
      <c r="CI87" s="128"/>
      <c r="CJ87" s="128"/>
      <c r="CK87" s="128"/>
      <c r="CL87" s="128"/>
      <c r="CM87" s="128"/>
      <c r="CN87" s="128"/>
      <c r="CO87" s="128"/>
      <c r="CP87" s="128"/>
      <c r="CQ87" s="128"/>
      <c r="CR87" s="128"/>
      <c r="CS87" s="128"/>
      <c r="CT87" s="128"/>
      <c r="CU87" s="128"/>
      <c r="CV87" s="128"/>
      <c r="CW87" s="128"/>
      <c r="CX87" s="128"/>
      <c r="CY87" s="128"/>
      <c r="CZ87" s="128"/>
      <c r="DA87" s="128"/>
      <c r="DB87" s="128"/>
      <c r="DC87" s="128"/>
      <c r="DD87" s="128"/>
      <c r="DE87" s="128"/>
      <c r="DF87" s="128"/>
      <c r="DG87" s="128"/>
      <c r="DH87" s="128"/>
      <c r="DI87" s="128"/>
      <c r="DJ87" s="128"/>
      <c r="DK87" s="128"/>
      <c r="DL87" s="128"/>
      <c r="DM87" s="128"/>
      <c r="DN87" s="128"/>
      <c r="DO87" s="128"/>
      <c r="DP87" s="128"/>
      <c r="DQ87" s="128"/>
      <c r="DR87" s="128"/>
      <c r="DS87" s="128"/>
      <c r="DT87" s="128"/>
      <c r="DU87" s="128"/>
      <c r="DV87" s="128"/>
      <c r="DW87" s="128"/>
      <c r="DX87" s="128"/>
      <c r="DY87" s="128"/>
      <c r="DZ87" s="128"/>
      <c r="EA87" s="128"/>
      <c r="EB87" s="128"/>
      <c r="EC87" s="128"/>
      <c r="ED87" s="128"/>
      <c r="EE87" s="128"/>
      <c r="EF87" s="128"/>
      <c r="EG87" s="128"/>
      <c r="EH87" s="128"/>
      <c r="EI87" s="128"/>
      <c r="EJ87" s="128"/>
      <c r="EK87" s="128"/>
      <c r="EL87" s="128"/>
      <c r="EM87" s="128"/>
      <c r="EN87" s="128"/>
      <c r="EO87" s="128"/>
      <c r="EP87" s="128"/>
      <c r="EQ87" s="128"/>
      <c r="ER87" s="128"/>
      <c r="ES87" s="128"/>
      <c r="ET87" s="128"/>
      <c r="EU87" s="128"/>
      <c r="EV87" s="128"/>
      <c r="EW87" s="128"/>
      <c r="EX87" s="128"/>
      <c r="EY87" s="128"/>
      <c r="EZ87" s="128"/>
      <c r="FA87" s="128"/>
      <c r="FB87" s="128"/>
      <c r="FC87" s="128"/>
      <c r="FD87" s="128"/>
      <c r="FE87" s="128"/>
      <c r="FF87" s="128"/>
      <c r="FG87" s="128"/>
      <c r="FH87" s="128"/>
      <c r="FI87" s="128"/>
      <c r="FJ87" s="128"/>
      <c r="FK87" s="128"/>
      <c r="FL87" s="128"/>
      <c r="FM87" s="128"/>
      <c r="FN87" s="128"/>
      <c r="FO87" s="128"/>
      <c r="FP87" s="128"/>
      <c r="FQ87" s="128"/>
      <c r="FR87" s="128"/>
      <c r="FS87" s="128"/>
      <c r="FT87" s="128"/>
      <c r="FU87" s="128"/>
      <c r="FV87" s="128"/>
      <c r="FW87" s="128"/>
      <c r="FX87" s="128"/>
      <c r="FY87" s="128"/>
      <c r="FZ87" s="128"/>
      <c r="GA87" s="128"/>
      <c r="GB87" s="128"/>
      <c r="GC87" s="128"/>
      <c r="GD87" s="128"/>
      <c r="GE87" s="128"/>
      <c r="GF87" s="128"/>
      <c r="GG87" s="128"/>
      <c r="GH87" s="128"/>
      <c r="GI87" s="128"/>
      <c r="GJ87" s="128"/>
      <c r="GK87" s="128"/>
      <c r="GL87" s="128"/>
      <c r="GM87" s="128"/>
    </row>
    <row r="88" spans="1:195" ht="11.25" customHeight="1">
      <c r="A88" s="128"/>
      <c r="B88" s="128"/>
      <c r="C88" s="128"/>
      <c r="D88" s="128"/>
      <c r="E88" s="128"/>
      <c r="F88" s="128"/>
      <c r="G88" s="128"/>
      <c r="H88" s="128"/>
      <c r="I88" s="128"/>
      <c r="J88" s="129"/>
      <c r="K88" s="179"/>
      <c r="L88" s="179"/>
      <c r="M88" s="179"/>
      <c r="N88" s="180">
        <f>N91*N90</f>
        <v>0</v>
      </c>
      <c r="O88" s="179"/>
      <c r="P88" s="179"/>
      <c r="Q88" s="179"/>
      <c r="R88" s="179"/>
      <c r="S88" s="180">
        <f>S91*S90</f>
        <v>0</v>
      </c>
      <c r="T88" s="183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8"/>
      <c r="AU88" s="128"/>
      <c r="AV88" s="128"/>
      <c r="AW88" s="128"/>
      <c r="AX88" s="128"/>
      <c r="AY88" s="128"/>
      <c r="AZ88" s="128"/>
      <c r="BA88" s="128"/>
      <c r="BB88" s="128"/>
      <c r="BC88" s="128"/>
      <c r="BD88" s="128"/>
      <c r="BE88" s="128"/>
      <c r="BF88" s="128"/>
      <c r="BG88" s="128"/>
      <c r="BH88" s="128"/>
      <c r="BI88" s="128"/>
      <c r="BJ88" s="128"/>
      <c r="BK88" s="128"/>
      <c r="BL88" s="128"/>
      <c r="BM88" s="128"/>
      <c r="BN88" s="128"/>
      <c r="BO88" s="128"/>
      <c r="BP88" s="128"/>
      <c r="BQ88" s="128"/>
      <c r="BR88" s="128"/>
      <c r="BS88" s="128"/>
      <c r="BT88" s="128"/>
      <c r="BU88" s="128"/>
      <c r="BV88" s="128"/>
      <c r="BW88" s="128"/>
      <c r="BX88" s="128"/>
      <c r="BY88" s="128"/>
      <c r="BZ88" s="128"/>
      <c r="CA88" s="128"/>
      <c r="CB88" s="128"/>
      <c r="CC88" s="128"/>
      <c r="CD88" s="128"/>
      <c r="CE88" s="128"/>
      <c r="CF88" s="128"/>
      <c r="CG88" s="128"/>
      <c r="CH88" s="128"/>
      <c r="CI88" s="128"/>
      <c r="CJ88" s="128"/>
      <c r="CK88" s="128"/>
      <c r="CL88" s="128"/>
      <c r="CM88" s="128"/>
      <c r="CN88" s="128"/>
      <c r="CO88" s="128"/>
      <c r="CP88" s="128"/>
      <c r="CQ88" s="128"/>
      <c r="CR88" s="128"/>
      <c r="CS88" s="128"/>
      <c r="CT88" s="128"/>
      <c r="CU88" s="128"/>
      <c r="CV88" s="128"/>
      <c r="CW88" s="128"/>
      <c r="CX88" s="128"/>
      <c r="CY88" s="128"/>
      <c r="CZ88" s="128"/>
      <c r="DA88" s="128"/>
      <c r="DB88" s="128"/>
      <c r="DC88" s="128"/>
      <c r="DD88" s="128"/>
      <c r="DE88" s="128"/>
      <c r="DF88" s="128"/>
      <c r="DG88" s="128"/>
      <c r="DH88" s="128"/>
      <c r="DI88" s="128"/>
      <c r="DJ88" s="128"/>
      <c r="DK88" s="128"/>
      <c r="DL88" s="128"/>
      <c r="DM88" s="128"/>
      <c r="DN88" s="128"/>
      <c r="DO88" s="128"/>
      <c r="DP88" s="128"/>
      <c r="DQ88" s="128"/>
      <c r="DR88" s="128"/>
      <c r="DS88" s="128"/>
      <c r="DT88" s="128"/>
      <c r="DU88" s="128"/>
      <c r="DV88" s="128"/>
      <c r="DW88" s="128"/>
      <c r="DX88" s="128"/>
      <c r="DY88" s="128"/>
      <c r="DZ88" s="128"/>
      <c r="EA88" s="128"/>
      <c r="EB88" s="128"/>
      <c r="EC88" s="128"/>
      <c r="ED88" s="128"/>
      <c r="EE88" s="128"/>
      <c r="EF88" s="128"/>
      <c r="EG88" s="128"/>
      <c r="EH88" s="128"/>
      <c r="EI88" s="128"/>
      <c r="EJ88" s="128"/>
      <c r="EK88" s="128"/>
      <c r="EL88" s="128"/>
      <c r="EM88" s="128"/>
      <c r="EN88" s="128"/>
      <c r="EO88" s="128"/>
      <c r="EP88" s="128"/>
      <c r="EQ88" s="128"/>
      <c r="ER88" s="128"/>
      <c r="ES88" s="128"/>
      <c r="ET88" s="128"/>
      <c r="EU88" s="128"/>
      <c r="EV88" s="128"/>
      <c r="EW88" s="128"/>
      <c r="EX88" s="128"/>
      <c r="EY88" s="128"/>
      <c r="EZ88" s="128"/>
      <c r="FA88" s="128"/>
      <c r="FB88" s="128"/>
      <c r="FC88" s="128"/>
      <c r="FD88" s="128"/>
      <c r="FE88" s="128"/>
      <c r="FF88" s="128"/>
      <c r="FG88" s="128"/>
      <c r="FH88" s="128"/>
      <c r="FI88" s="128"/>
      <c r="FJ88" s="128"/>
      <c r="FK88" s="128"/>
      <c r="FL88" s="128"/>
      <c r="FM88" s="128"/>
      <c r="FN88" s="128"/>
      <c r="FO88" s="128"/>
      <c r="FP88" s="128"/>
      <c r="FQ88" s="128"/>
      <c r="FR88" s="128"/>
      <c r="FS88" s="128"/>
      <c r="FT88" s="128"/>
      <c r="FU88" s="128"/>
      <c r="FV88" s="128"/>
      <c r="FW88" s="128"/>
      <c r="FX88" s="128"/>
      <c r="FY88" s="128"/>
      <c r="FZ88" s="128"/>
      <c r="GA88" s="128"/>
      <c r="GB88" s="128"/>
      <c r="GC88" s="128"/>
      <c r="GD88" s="128"/>
      <c r="GE88" s="128"/>
      <c r="GF88" s="128"/>
      <c r="GG88" s="128"/>
      <c r="GH88" s="128"/>
      <c r="GI88" s="128"/>
      <c r="GJ88" s="128"/>
      <c r="GK88" s="128"/>
      <c r="GL88" s="128"/>
      <c r="GM88" s="128"/>
    </row>
    <row r="89" spans="1:195" ht="11.25" customHeight="1">
      <c r="A89" s="128"/>
      <c r="B89" s="128"/>
      <c r="C89" s="128"/>
      <c r="D89" s="128"/>
      <c r="E89" s="128"/>
      <c r="F89" s="128"/>
      <c r="G89" s="128"/>
      <c r="H89" s="128"/>
      <c r="I89" s="128"/>
      <c r="J89" s="129"/>
      <c r="K89" s="179"/>
      <c r="L89" s="179"/>
      <c r="M89" s="179"/>
      <c r="N89" s="180">
        <f>N92*N90</f>
        <v>0</v>
      </c>
      <c r="O89" s="179"/>
      <c r="P89" s="179"/>
      <c r="Q89" s="179"/>
      <c r="R89" s="179"/>
      <c r="S89" s="180">
        <f>S92*S90</f>
        <v>0</v>
      </c>
      <c r="T89" s="183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128"/>
      <c r="AV89" s="128"/>
      <c r="AW89" s="128"/>
      <c r="AX89" s="128"/>
      <c r="AY89" s="128"/>
      <c r="AZ89" s="128"/>
      <c r="BA89" s="128"/>
      <c r="BB89" s="128"/>
      <c r="BC89" s="128"/>
      <c r="BD89" s="128"/>
      <c r="BE89" s="128"/>
      <c r="BF89" s="128"/>
      <c r="BG89" s="128"/>
      <c r="BH89" s="128"/>
      <c r="BI89" s="128"/>
      <c r="BJ89" s="128"/>
      <c r="BK89" s="128"/>
      <c r="BL89" s="128"/>
      <c r="BM89" s="128"/>
      <c r="BN89" s="128"/>
      <c r="BO89" s="128"/>
      <c r="BP89" s="128"/>
      <c r="BQ89" s="128"/>
      <c r="BR89" s="128"/>
      <c r="BS89" s="128"/>
      <c r="BT89" s="128"/>
      <c r="BU89" s="128"/>
      <c r="BV89" s="128"/>
      <c r="BW89" s="128"/>
      <c r="BX89" s="128"/>
      <c r="BY89" s="128"/>
      <c r="BZ89" s="128"/>
      <c r="CA89" s="128"/>
      <c r="CB89" s="128"/>
      <c r="CC89" s="128"/>
      <c r="CD89" s="128"/>
      <c r="CE89" s="128"/>
      <c r="CF89" s="128"/>
      <c r="CG89" s="128"/>
      <c r="CH89" s="128"/>
      <c r="CI89" s="128"/>
      <c r="CJ89" s="128"/>
      <c r="CK89" s="128"/>
      <c r="CL89" s="128"/>
      <c r="CM89" s="128"/>
      <c r="CN89" s="128"/>
      <c r="CO89" s="128"/>
      <c r="CP89" s="128"/>
      <c r="CQ89" s="128"/>
      <c r="CR89" s="128"/>
      <c r="CS89" s="128"/>
      <c r="CT89" s="128"/>
      <c r="CU89" s="128"/>
      <c r="CV89" s="128"/>
      <c r="CW89" s="128"/>
      <c r="CX89" s="128"/>
      <c r="CY89" s="128"/>
      <c r="CZ89" s="128"/>
      <c r="DA89" s="128"/>
      <c r="DB89" s="128"/>
      <c r="DC89" s="128"/>
      <c r="DD89" s="128"/>
      <c r="DE89" s="128"/>
      <c r="DF89" s="128"/>
      <c r="DG89" s="128"/>
      <c r="DH89" s="128"/>
      <c r="DI89" s="128"/>
      <c r="DJ89" s="128"/>
      <c r="DK89" s="128"/>
      <c r="DL89" s="128"/>
      <c r="DM89" s="128"/>
      <c r="DN89" s="128"/>
      <c r="DO89" s="128"/>
      <c r="DP89" s="128"/>
      <c r="DQ89" s="128"/>
      <c r="DR89" s="128"/>
      <c r="DS89" s="128"/>
      <c r="DT89" s="128"/>
      <c r="DU89" s="128"/>
      <c r="DV89" s="128"/>
      <c r="DW89" s="128"/>
      <c r="DX89" s="128"/>
      <c r="DY89" s="128"/>
      <c r="DZ89" s="128"/>
      <c r="EA89" s="128"/>
      <c r="EB89" s="128"/>
      <c r="EC89" s="128"/>
      <c r="ED89" s="128"/>
      <c r="EE89" s="128"/>
      <c r="EF89" s="128"/>
      <c r="EG89" s="128"/>
      <c r="EH89" s="128"/>
      <c r="EI89" s="128"/>
      <c r="EJ89" s="128"/>
      <c r="EK89" s="128"/>
      <c r="EL89" s="128"/>
      <c r="EM89" s="128"/>
      <c r="EN89" s="128"/>
      <c r="EO89" s="128"/>
      <c r="EP89" s="128"/>
      <c r="EQ89" s="128"/>
      <c r="ER89" s="128"/>
      <c r="ES89" s="128"/>
      <c r="ET89" s="128"/>
      <c r="EU89" s="128"/>
      <c r="EV89" s="128"/>
      <c r="EW89" s="128"/>
      <c r="EX89" s="128"/>
      <c r="EY89" s="128"/>
      <c r="EZ89" s="128"/>
      <c r="FA89" s="128"/>
      <c r="FB89" s="128"/>
      <c r="FC89" s="128"/>
      <c r="FD89" s="128"/>
      <c r="FE89" s="128"/>
      <c r="FF89" s="128"/>
      <c r="FG89" s="128"/>
      <c r="FH89" s="128"/>
      <c r="FI89" s="128"/>
      <c r="FJ89" s="128"/>
      <c r="FK89" s="128"/>
      <c r="FL89" s="128"/>
      <c r="FM89" s="128"/>
      <c r="FN89" s="128"/>
      <c r="FO89" s="128"/>
      <c r="FP89" s="128"/>
      <c r="FQ89" s="128"/>
      <c r="FR89" s="128"/>
      <c r="FS89" s="128"/>
      <c r="FT89" s="128"/>
      <c r="FU89" s="128"/>
      <c r="FV89" s="128"/>
      <c r="FW89" s="128"/>
      <c r="FX89" s="128"/>
      <c r="FY89" s="128"/>
      <c r="FZ89" s="128"/>
      <c r="GA89" s="128"/>
      <c r="GB89" s="128"/>
      <c r="GC89" s="128"/>
      <c r="GD89" s="128"/>
      <c r="GE89" s="128"/>
      <c r="GF89" s="128"/>
      <c r="GG89" s="128"/>
      <c r="GH89" s="128"/>
      <c r="GI89" s="128"/>
      <c r="GJ89" s="128"/>
      <c r="GK89" s="128"/>
      <c r="GL89" s="128"/>
      <c r="GM89" s="128"/>
    </row>
    <row r="90" spans="1:195" ht="11.25" customHeight="1">
      <c r="A90" s="128"/>
      <c r="B90" s="128"/>
      <c r="C90" s="128"/>
      <c r="D90" s="128"/>
      <c r="E90" s="128"/>
      <c r="F90" s="128"/>
      <c r="G90" s="128"/>
      <c r="H90" s="128"/>
      <c r="I90" s="128"/>
      <c r="J90" s="129"/>
      <c r="K90" s="179"/>
      <c r="L90" s="179"/>
      <c r="M90" s="179"/>
      <c r="N90" s="185"/>
      <c r="O90" s="179"/>
      <c r="P90" s="179"/>
      <c r="Q90" s="179"/>
      <c r="R90" s="179"/>
      <c r="S90" s="186"/>
      <c r="T90" s="183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128"/>
      <c r="AV90" s="128"/>
      <c r="AW90" s="128"/>
      <c r="AX90" s="128"/>
      <c r="AY90" s="128"/>
      <c r="AZ90" s="128"/>
      <c r="BA90" s="128"/>
      <c r="BB90" s="128"/>
      <c r="BC90" s="128"/>
      <c r="BD90" s="128"/>
      <c r="BE90" s="128"/>
      <c r="BF90" s="128"/>
      <c r="BG90" s="128"/>
      <c r="BH90" s="128"/>
      <c r="BI90" s="128"/>
      <c r="BJ90" s="128"/>
      <c r="BK90" s="128"/>
      <c r="BL90" s="128"/>
      <c r="BM90" s="128"/>
      <c r="BN90" s="128"/>
      <c r="BO90" s="128"/>
      <c r="BP90" s="128"/>
      <c r="BQ90" s="128"/>
      <c r="BR90" s="128"/>
      <c r="BS90" s="128"/>
      <c r="BT90" s="128"/>
      <c r="BU90" s="128"/>
      <c r="BV90" s="128"/>
      <c r="BW90" s="128"/>
      <c r="BX90" s="128"/>
      <c r="BY90" s="128"/>
      <c r="BZ90" s="128"/>
      <c r="CA90" s="128"/>
      <c r="CB90" s="128"/>
      <c r="CC90" s="128"/>
      <c r="CD90" s="128"/>
      <c r="CE90" s="128"/>
      <c r="CF90" s="128"/>
      <c r="CG90" s="128"/>
      <c r="CH90" s="128"/>
      <c r="CI90" s="128"/>
      <c r="CJ90" s="128"/>
      <c r="CK90" s="128"/>
      <c r="CL90" s="128"/>
      <c r="CM90" s="128"/>
      <c r="CN90" s="128"/>
      <c r="CO90" s="128"/>
      <c r="CP90" s="128"/>
      <c r="CQ90" s="128"/>
      <c r="CR90" s="128"/>
      <c r="CS90" s="128"/>
      <c r="CT90" s="128"/>
      <c r="CU90" s="128"/>
      <c r="CV90" s="128"/>
      <c r="CW90" s="128"/>
      <c r="CX90" s="128"/>
      <c r="CY90" s="128"/>
      <c r="CZ90" s="128"/>
      <c r="DA90" s="128"/>
      <c r="DB90" s="128"/>
      <c r="DC90" s="128"/>
      <c r="DD90" s="128"/>
      <c r="DE90" s="128"/>
      <c r="DF90" s="128"/>
      <c r="DG90" s="128"/>
      <c r="DH90" s="128"/>
      <c r="DI90" s="128"/>
      <c r="DJ90" s="128"/>
      <c r="DK90" s="128"/>
      <c r="DL90" s="128"/>
      <c r="DM90" s="128"/>
      <c r="DN90" s="128"/>
      <c r="DO90" s="128"/>
      <c r="DP90" s="128"/>
      <c r="DQ90" s="128"/>
      <c r="DR90" s="128"/>
      <c r="DS90" s="128"/>
      <c r="DT90" s="128"/>
      <c r="DU90" s="128"/>
      <c r="DV90" s="128"/>
      <c r="DW90" s="128"/>
      <c r="DX90" s="128"/>
      <c r="DY90" s="128"/>
      <c r="DZ90" s="128"/>
      <c r="EA90" s="128"/>
      <c r="EB90" s="128"/>
      <c r="EC90" s="128"/>
      <c r="ED90" s="128"/>
      <c r="EE90" s="128"/>
      <c r="EF90" s="128"/>
      <c r="EG90" s="128"/>
      <c r="EH90" s="128"/>
      <c r="EI90" s="128"/>
      <c r="EJ90" s="128"/>
      <c r="EK90" s="128"/>
      <c r="EL90" s="128"/>
      <c r="EM90" s="128"/>
      <c r="EN90" s="128"/>
      <c r="EO90" s="128"/>
      <c r="EP90" s="128"/>
      <c r="EQ90" s="128"/>
      <c r="ER90" s="128"/>
      <c r="ES90" s="128"/>
      <c r="ET90" s="128"/>
      <c r="EU90" s="128"/>
      <c r="EV90" s="128"/>
      <c r="EW90" s="128"/>
      <c r="EX90" s="128"/>
      <c r="EY90" s="128"/>
      <c r="EZ90" s="128"/>
      <c r="FA90" s="128"/>
      <c r="FB90" s="128"/>
      <c r="FC90" s="128"/>
      <c r="FD90" s="128"/>
      <c r="FE90" s="128"/>
      <c r="FF90" s="128"/>
      <c r="FG90" s="128"/>
      <c r="FH90" s="128"/>
      <c r="FI90" s="128"/>
      <c r="FJ90" s="128"/>
      <c r="FK90" s="128"/>
      <c r="FL90" s="128"/>
      <c r="FM90" s="128"/>
      <c r="FN90" s="128"/>
      <c r="FO90" s="128"/>
      <c r="FP90" s="128"/>
      <c r="FQ90" s="128"/>
      <c r="FR90" s="128"/>
      <c r="FS90" s="128"/>
      <c r="FT90" s="128"/>
      <c r="FU90" s="128"/>
      <c r="FV90" s="128"/>
      <c r="FW90" s="128"/>
      <c r="FX90" s="128"/>
      <c r="FY90" s="128"/>
      <c r="FZ90" s="128"/>
      <c r="GA90" s="128"/>
      <c r="GB90" s="128"/>
      <c r="GC90" s="128"/>
      <c r="GD90" s="128"/>
      <c r="GE90" s="128"/>
      <c r="GF90" s="128"/>
      <c r="GG90" s="128"/>
      <c r="GH90" s="128"/>
      <c r="GI90" s="128"/>
      <c r="GJ90" s="128"/>
      <c r="GK90" s="128"/>
      <c r="GL90" s="128"/>
      <c r="GM90" s="128"/>
    </row>
    <row r="91" spans="1:195" ht="11.25" customHeight="1">
      <c r="A91" s="128"/>
      <c r="B91" s="128"/>
      <c r="C91" s="128"/>
      <c r="D91" s="128"/>
      <c r="E91" s="128"/>
      <c r="F91" s="128"/>
      <c r="G91" s="128"/>
      <c r="H91" s="128"/>
      <c r="I91" s="128"/>
      <c r="J91" s="129"/>
      <c r="K91" s="179"/>
      <c r="L91" s="179"/>
      <c r="M91" s="179"/>
      <c r="N91" s="185"/>
      <c r="O91" s="179"/>
      <c r="P91" s="179"/>
      <c r="Q91" s="179"/>
      <c r="R91" s="179"/>
      <c r="S91" s="186"/>
      <c r="T91" s="183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  <c r="AW91" s="128"/>
      <c r="AX91" s="128"/>
      <c r="AY91" s="128"/>
      <c r="AZ91" s="128"/>
      <c r="BA91" s="128"/>
      <c r="BB91" s="128"/>
      <c r="BC91" s="128"/>
      <c r="BD91" s="128"/>
      <c r="BE91" s="128"/>
      <c r="BF91" s="128"/>
      <c r="BG91" s="128"/>
      <c r="BH91" s="128"/>
      <c r="BI91" s="128"/>
      <c r="BJ91" s="128"/>
      <c r="BK91" s="128"/>
      <c r="BL91" s="128"/>
      <c r="BM91" s="128"/>
      <c r="BN91" s="128"/>
      <c r="BO91" s="128"/>
      <c r="BP91" s="128"/>
      <c r="BQ91" s="128"/>
      <c r="BR91" s="128"/>
      <c r="BS91" s="128"/>
      <c r="BT91" s="128"/>
      <c r="BU91" s="128"/>
      <c r="BV91" s="128"/>
      <c r="BW91" s="128"/>
      <c r="BX91" s="128"/>
      <c r="BY91" s="128"/>
      <c r="BZ91" s="128"/>
      <c r="CA91" s="128"/>
      <c r="CB91" s="128"/>
      <c r="CC91" s="128"/>
      <c r="CD91" s="128"/>
      <c r="CE91" s="128"/>
      <c r="CF91" s="128"/>
      <c r="CG91" s="128"/>
      <c r="CH91" s="128"/>
      <c r="CI91" s="128"/>
      <c r="CJ91" s="128"/>
      <c r="CK91" s="128"/>
      <c r="CL91" s="128"/>
      <c r="CM91" s="128"/>
      <c r="CN91" s="128"/>
      <c r="CO91" s="128"/>
      <c r="CP91" s="128"/>
      <c r="CQ91" s="128"/>
      <c r="CR91" s="128"/>
      <c r="CS91" s="128"/>
      <c r="CT91" s="128"/>
      <c r="CU91" s="128"/>
      <c r="CV91" s="128"/>
      <c r="CW91" s="128"/>
      <c r="CX91" s="128"/>
      <c r="CY91" s="128"/>
      <c r="CZ91" s="128"/>
      <c r="DA91" s="128"/>
      <c r="DB91" s="128"/>
      <c r="DC91" s="128"/>
      <c r="DD91" s="128"/>
      <c r="DE91" s="128"/>
      <c r="DF91" s="128"/>
      <c r="DG91" s="128"/>
      <c r="DH91" s="128"/>
      <c r="DI91" s="128"/>
      <c r="DJ91" s="128"/>
      <c r="DK91" s="128"/>
      <c r="DL91" s="128"/>
      <c r="DM91" s="128"/>
      <c r="DN91" s="128"/>
      <c r="DO91" s="128"/>
      <c r="DP91" s="128"/>
      <c r="DQ91" s="128"/>
      <c r="DR91" s="128"/>
      <c r="DS91" s="128"/>
      <c r="DT91" s="128"/>
      <c r="DU91" s="128"/>
      <c r="DV91" s="128"/>
      <c r="DW91" s="128"/>
      <c r="DX91" s="128"/>
      <c r="DY91" s="128"/>
      <c r="DZ91" s="128"/>
      <c r="EA91" s="128"/>
      <c r="EB91" s="128"/>
      <c r="EC91" s="128"/>
      <c r="ED91" s="128"/>
      <c r="EE91" s="128"/>
      <c r="EF91" s="128"/>
      <c r="EG91" s="128"/>
      <c r="EH91" s="128"/>
      <c r="EI91" s="128"/>
      <c r="EJ91" s="128"/>
      <c r="EK91" s="128"/>
      <c r="EL91" s="128"/>
      <c r="EM91" s="128"/>
      <c r="EN91" s="128"/>
      <c r="EO91" s="128"/>
      <c r="EP91" s="128"/>
      <c r="EQ91" s="128"/>
      <c r="ER91" s="128"/>
      <c r="ES91" s="128"/>
      <c r="ET91" s="128"/>
      <c r="EU91" s="128"/>
      <c r="EV91" s="128"/>
      <c r="EW91" s="128"/>
      <c r="EX91" s="128"/>
      <c r="EY91" s="128"/>
      <c r="EZ91" s="128"/>
      <c r="FA91" s="128"/>
      <c r="FB91" s="128"/>
      <c r="FC91" s="128"/>
      <c r="FD91" s="128"/>
      <c r="FE91" s="128"/>
      <c r="FF91" s="128"/>
      <c r="FG91" s="128"/>
      <c r="FH91" s="128"/>
      <c r="FI91" s="128"/>
      <c r="FJ91" s="128"/>
      <c r="FK91" s="128"/>
      <c r="FL91" s="128"/>
      <c r="FM91" s="128"/>
      <c r="FN91" s="128"/>
      <c r="FO91" s="128"/>
      <c r="FP91" s="128"/>
      <c r="FQ91" s="128"/>
      <c r="FR91" s="128"/>
      <c r="FS91" s="128"/>
      <c r="FT91" s="128"/>
      <c r="FU91" s="128"/>
      <c r="FV91" s="128"/>
      <c r="FW91" s="128"/>
      <c r="FX91" s="128"/>
      <c r="FY91" s="128"/>
      <c r="FZ91" s="128"/>
      <c r="GA91" s="128"/>
      <c r="GB91" s="128"/>
      <c r="GC91" s="128"/>
      <c r="GD91" s="128"/>
      <c r="GE91" s="128"/>
      <c r="GF91" s="128"/>
      <c r="GG91" s="128"/>
      <c r="GH91" s="128"/>
      <c r="GI91" s="128"/>
      <c r="GJ91" s="128"/>
      <c r="GK91" s="128"/>
      <c r="GL91" s="128"/>
      <c r="GM91" s="128"/>
    </row>
    <row r="92" spans="1:195" ht="11.25" customHeight="1">
      <c r="A92" s="128"/>
      <c r="B92" s="128"/>
      <c r="C92" s="128"/>
      <c r="D92" s="128"/>
      <c r="E92" s="128"/>
      <c r="F92" s="128"/>
      <c r="G92" s="128"/>
      <c r="H92" s="128"/>
      <c r="I92" s="128"/>
      <c r="J92" s="129"/>
      <c r="K92" s="179"/>
      <c r="L92" s="179"/>
      <c r="M92" s="179"/>
      <c r="N92" s="180">
        <f>N91*N58</f>
        <v>0</v>
      </c>
      <c r="O92" s="179"/>
      <c r="P92" s="179"/>
      <c r="Q92" s="179"/>
      <c r="R92" s="179"/>
      <c r="S92" s="180">
        <f>S91*S58</f>
        <v>0</v>
      </c>
      <c r="T92" s="183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128"/>
      <c r="BD92" s="128"/>
      <c r="BE92" s="128"/>
      <c r="BF92" s="128"/>
      <c r="BG92" s="128"/>
      <c r="BH92" s="128"/>
      <c r="BI92" s="128"/>
      <c r="BJ92" s="128"/>
      <c r="BK92" s="128"/>
      <c r="BL92" s="128"/>
      <c r="BM92" s="128"/>
      <c r="BN92" s="128"/>
      <c r="BO92" s="128"/>
      <c r="BP92" s="128"/>
      <c r="BQ92" s="128"/>
      <c r="BR92" s="128"/>
      <c r="BS92" s="128"/>
      <c r="BT92" s="128"/>
      <c r="BU92" s="128"/>
      <c r="BV92" s="128"/>
      <c r="BW92" s="128"/>
      <c r="BX92" s="128"/>
      <c r="BY92" s="128"/>
      <c r="BZ92" s="128"/>
      <c r="CA92" s="128"/>
      <c r="CB92" s="128"/>
      <c r="CC92" s="128"/>
      <c r="CD92" s="128"/>
      <c r="CE92" s="128"/>
      <c r="CF92" s="128"/>
      <c r="CG92" s="128"/>
      <c r="CH92" s="128"/>
      <c r="CI92" s="128"/>
      <c r="CJ92" s="128"/>
      <c r="CK92" s="128"/>
      <c r="CL92" s="128"/>
      <c r="CM92" s="12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  <c r="CY92" s="128"/>
      <c r="CZ92" s="128"/>
      <c r="DA92" s="128"/>
      <c r="DB92" s="128"/>
      <c r="DC92" s="128"/>
      <c r="DD92" s="128"/>
      <c r="DE92" s="128"/>
      <c r="DF92" s="128"/>
      <c r="DG92" s="128"/>
      <c r="DH92" s="128"/>
      <c r="DI92" s="128"/>
      <c r="DJ92" s="128"/>
      <c r="DK92" s="128"/>
      <c r="DL92" s="128"/>
      <c r="DM92" s="128"/>
      <c r="DN92" s="128"/>
      <c r="DO92" s="128"/>
      <c r="DP92" s="128"/>
      <c r="DQ92" s="128"/>
      <c r="DR92" s="128"/>
      <c r="DS92" s="128"/>
      <c r="DT92" s="128"/>
      <c r="DU92" s="128"/>
      <c r="DV92" s="128"/>
      <c r="DW92" s="128"/>
      <c r="DX92" s="128"/>
      <c r="DY92" s="128"/>
      <c r="DZ92" s="128"/>
      <c r="EA92" s="128"/>
      <c r="EB92" s="128"/>
      <c r="EC92" s="128"/>
      <c r="ED92" s="128"/>
      <c r="EE92" s="128"/>
      <c r="EF92" s="128"/>
      <c r="EG92" s="128"/>
      <c r="EH92" s="128"/>
      <c r="EI92" s="128"/>
      <c r="EJ92" s="128"/>
      <c r="EK92" s="128"/>
      <c r="EL92" s="128"/>
      <c r="EM92" s="128"/>
      <c r="EN92" s="128"/>
      <c r="EO92" s="128"/>
      <c r="EP92" s="128"/>
      <c r="EQ92" s="128"/>
      <c r="ER92" s="128"/>
      <c r="ES92" s="128"/>
      <c r="ET92" s="128"/>
      <c r="EU92" s="128"/>
      <c r="EV92" s="128"/>
      <c r="EW92" s="128"/>
      <c r="EX92" s="128"/>
      <c r="EY92" s="128"/>
      <c r="EZ92" s="128"/>
      <c r="FA92" s="128"/>
      <c r="FB92" s="128"/>
      <c r="FC92" s="128"/>
      <c r="FD92" s="128"/>
      <c r="FE92" s="128"/>
      <c r="FF92" s="128"/>
      <c r="FG92" s="128"/>
      <c r="FH92" s="128"/>
      <c r="FI92" s="128"/>
      <c r="FJ92" s="128"/>
      <c r="FK92" s="128"/>
      <c r="FL92" s="128"/>
      <c r="FM92" s="128"/>
      <c r="FN92" s="128"/>
      <c r="FO92" s="128"/>
      <c r="FP92" s="128"/>
      <c r="FQ92" s="128"/>
      <c r="FR92" s="128"/>
      <c r="FS92" s="128"/>
      <c r="FT92" s="128"/>
      <c r="FU92" s="128"/>
      <c r="FV92" s="128"/>
      <c r="FW92" s="128"/>
      <c r="FX92" s="128"/>
      <c r="FY92" s="128"/>
      <c r="FZ92" s="128"/>
      <c r="GA92" s="128"/>
      <c r="GB92" s="128"/>
      <c r="GC92" s="128"/>
      <c r="GD92" s="128"/>
      <c r="GE92" s="128"/>
      <c r="GF92" s="128"/>
      <c r="GG92" s="128"/>
      <c r="GH92" s="128"/>
      <c r="GI92" s="128"/>
      <c r="GJ92" s="128"/>
      <c r="GK92" s="128"/>
      <c r="GL92" s="128"/>
      <c r="GM92" s="128"/>
    </row>
    <row r="93" spans="1:195" ht="11.25" customHeight="1">
      <c r="A93" s="128"/>
      <c r="B93" s="128"/>
      <c r="C93" s="128"/>
      <c r="D93" s="128"/>
      <c r="E93" s="128"/>
      <c r="F93" s="128"/>
      <c r="G93" s="128"/>
      <c r="H93" s="128"/>
      <c r="I93" s="128"/>
      <c r="J93" s="128"/>
      <c r="K93" s="142"/>
      <c r="L93" s="142"/>
      <c r="M93" s="142"/>
      <c r="N93" s="142"/>
      <c r="O93" s="142"/>
      <c r="P93" s="142"/>
      <c r="Q93" s="142"/>
      <c r="R93" s="142"/>
      <c r="S93" s="142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128"/>
      <c r="BD93" s="128"/>
      <c r="BE93" s="128"/>
      <c r="BF93" s="128"/>
      <c r="BG93" s="128"/>
      <c r="BH93" s="128"/>
      <c r="BI93" s="128"/>
      <c r="BJ93" s="128"/>
      <c r="BK93" s="128"/>
      <c r="BL93" s="128"/>
      <c r="BM93" s="128"/>
      <c r="BN93" s="128"/>
      <c r="BO93" s="128"/>
      <c r="BP93" s="128"/>
      <c r="BQ93" s="128"/>
      <c r="BR93" s="128"/>
      <c r="BS93" s="128"/>
      <c r="BT93" s="128"/>
      <c r="BU93" s="128"/>
      <c r="BV93" s="128"/>
      <c r="BW93" s="128"/>
      <c r="BX93" s="128"/>
      <c r="BY93" s="128"/>
      <c r="BZ93" s="128"/>
      <c r="CA93" s="128"/>
      <c r="CB93" s="128"/>
      <c r="CC93" s="128"/>
      <c r="CD93" s="128"/>
      <c r="CE93" s="128"/>
      <c r="CF93" s="128"/>
      <c r="CG93" s="128"/>
      <c r="CH93" s="128"/>
      <c r="CI93" s="128"/>
      <c r="CJ93" s="128"/>
      <c r="CK93" s="128"/>
      <c r="CL93" s="128"/>
      <c r="CM93" s="128"/>
      <c r="CN93" s="128"/>
      <c r="CO93" s="128"/>
      <c r="CP93" s="128"/>
      <c r="CQ93" s="128"/>
      <c r="CR93" s="128"/>
      <c r="CS93" s="128"/>
      <c r="CT93" s="128"/>
      <c r="CU93" s="128"/>
      <c r="CV93" s="128"/>
      <c r="CW93" s="128"/>
      <c r="CX93" s="128"/>
      <c r="CY93" s="128"/>
      <c r="CZ93" s="128"/>
      <c r="DA93" s="128"/>
      <c r="DB93" s="128"/>
      <c r="DC93" s="128"/>
      <c r="DD93" s="128"/>
      <c r="DE93" s="128"/>
      <c r="DF93" s="128"/>
      <c r="DG93" s="128"/>
      <c r="DH93" s="128"/>
      <c r="DI93" s="128"/>
      <c r="DJ93" s="128"/>
      <c r="DK93" s="128"/>
      <c r="DL93" s="128"/>
      <c r="DM93" s="128"/>
      <c r="DN93" s="128"/>
      <c r="DO93" s="128"/>
      <c r="DP93" s="128"/>
      <c r="DQ93" s="128"/>
      <c r="DR93" s="128"/>
      <c r="DS93" s="128"/>
      <c r="DT93" s="128"/>
      <c r="DU93" s="128"/>
      <c r="DV93" s="128"/>
      <c r="DW93" s="128"/>
      <c r="DX93" s="128"/>
      <c r="DY93" s="128"/>
      <c r="DZ93" s="128"/>
      <c r="EA93" s="128"/>
      <c r="EB93" s="128"/>
      <c r="EC93" s="128"/>
      <c r="ED93" s="128"/>
      <c r="EE93" s="128"/>
      <c r="EF93" s="128"/>
      <c r="EG93" s="128"/>
      <c r="EH93" s="128"/>
      <c r="EI93" s="128"/>
      <c r="EJ93" s="128"/>
      <c r="EK93" s="128"/>
      <c r="EL93" s="128"/>
      <c r="EM93" s="128"/>
      <c r="EN93" s="128"/>
      <c r="EO93" s="128"/>
      <c r="EP93" s="128"/>
      <c r="EQ93" s="128"/>
      <c r="ER93" s="128"/>
      <c r="ES93" s="128"/>
      <c r="ET93" s="128"/>
      <c r="EU93" s="128"/>
      <c r="EV93" s="128"/>
      <c r="EW93" s="128"/>
      <c r="EX93" s="128"/>
      <c r="EY93" s="128"/>
      <c r="EZ93" s="128"/>
      <c r="FA93" s="128"/>
      <c r="FB93" s="128"/>
      <c r="FC93" s="128"/>
      <c r="FD93" s="128"/>
      <c r="FE93" s="128"/>
      <c r="FF93" s="128"/>
      <c r="FG93" s="128"/>
      <c r="FH93" s="128"/>
      <c r="FI93" s="128"/>
      <c r="FJ93" s="128"/>
      <c r="FK93" s="128"/>
      <c r="FL93" s="128"/>
      <c r="FM93" s="128"/>
      <c r="FN93" s="128"/>
      <c r="FO93" s="128"/>
      <c r="FP93" s="128"/>
      <c r="FQ93" s="128"/>
      <c r="FR93" s="128"/>
      <c r="FS93" s="128"/>
      <c r="FT93" s="128"/>
      <c r="FU93" s="128"/>
      <c r="FV93" s="128"/>
      <c r="FW93" s="128"/>
      <c r="FX93" s="128"/>
      <c r="FY93" s="128"/>
      <c r="FZ93" s="128"/>
      <c r="GA93" s="128"/>
      <c r="GB93" s="128"/>
      <c r="GC93" s="128"/>
      <c r="GD93" s="128"/>
      <c r="GE93" s="128"/>
      <c r="GF93" s="128"/>
      <c r="GG93" s="128"/>
      <c r="GH93" s="128"/>
      <c r="GI93" s="128"/>
      <c r="GJ93" s="128"/>
      <c r="GK93" s="128"/>
      <c r="GL93" s="128"/>
      <c r="GM93" s="128"/>
    </row>
    <row r="94" spans="1:195" ht="11.25" customHeight="1">
      <c r="A94" s="128"/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  <c r="AW94" s="128"/>
      <c r="AX94" s="128"/>
      <c r="AY94" s="128"/>
      <c r="AZ94" s="128"/>
      <c r="BA94" s="128"/>
      <c r="BB94" s="128"/>
      <c r="BC94" s="128"/>
      <c r="BD94" s="128"/>
      <c r="BE94" s="128"/>
      <c r="BF94" s="128"/>
      <c r="BG94" s="128"/>
      <c r="BH94" s="128"/>
      <c r="BI94" s="128"/>
      <c r="BJ94" s="128"/>
      <c r="BK94" s="128"/>
      <c r="BL94" s="128"/>
      <c r="BM94" s="128"/>
      <c r="BN94" s="128"/>
      <c r="BO94" s="128"/>
      <c r="BP94" s="128"/>
      <c r="BQ94" s="128"/>
      <c r="BR94" s="128"/>
      <c r="BS94" s="128"/>
      <c r="BT94" s="128"/>
      <c r="BU94" s="128"/>
      <c r="BV94" s="128"/>
      <c r="BW94" s="128"/>
      <c r="BX94" s="128"/>
      <c r="BY94" s="128"/>
      <c r="BZ94" s="128"/>
      <c r="CA94" s="128"/>
      <c r="CB94" s="128"/>
      <c r="CC94" s="128"/>
      <c r="CD94" s="128"/>
      <c r="CE94" s="128"/>
      <c r="CF94" s="128"/>
      <c r="CG94" s="128"/>
      <c r="CH94" s="128"/>
      <c r="CI94" s="128"/>
      <c r="CJ94" s="128"/>
      <c r="CK94" s="128"/>
      <c r="CL94" s="128"/>
      <c r="CM94" s="128"/>
      <c r="CN94" s="128"/>
      <c r="CO94" s="128"/>
      <c r="CP94" s="128"/>
      <c r="CQ94" s="128"/>
      <c r="CR94" s="128"/>
      <c r="CS94" s="128"/>
      <c r="CT94" s="128"/>
      <c r="CU94" s="128"/>
      <c r="CV94" s="128"/>
      <c r="CW94" s="128"/>
      <c r="CX94" s="128"/>
      <c r="CY94" s="128"/>
      <c r="CZ94" s="128"/>
      <c r="DA94" s="128"/>
      <c r="DB94" s="128"/>
      <c r="DC94" s="128"/>
      <c r="DD94" s="128"/>
      <c r="DE94" s="128"/>
      <c r="DF94" s="128"/>
      <c r="DG94" s="128"/>
      <c r="DH94" s="128"/>
      <c r="DI94" s="128"/>
      <c r="DJ94" s="128"/>
      <c r="DK94" s="128"/>
      <c r="DL94" s="128"/>
      <c r="DM94" s="128"/>
      <c r="DN94" s="128"/>
      <c r="DO94" s="128"/>
      <c r="DP94" s="128"/>
      <c r="DQ94" s="128"/>
      <c r="DR94" s="128"/>
      <c r="DS94" s="128"/>
      <c r="DT94" s="128"/>
      <c r="DU94" s="128"/>
      <c r="DV94" s="128"/>
      <c r="DW94" s="128"/>
      <c r="DX94" s="128"/>
      <c r="DY94" s="128"/>
      <c r="DZ94" s="128"/>
      <c r="EA94" s="128"/>
      <c r="EB94" s="128"/>
      <c r="EC94" s="128"/>
      <c r="ED94" s="128"/>
      <c r="EE94" s="128"/>
      <c r="EF94" s="128"/>
      <c r="EG94" s="128"/>
      <c r="EH94" s="128"/>
      <c r="EI94" s="128"/>
      <c r="EJ94" s="128"/>
      <c r="EK94" s="128"/>
      <c r="EL94" s="128"/>
      <c r="EM94" s="128"/>
      <c r="EN94" s="128"/>
      <c r="EO94" s="128"/>
      <c r="EP94" s="128"/>
      <c r="EQ94" s="128"/>
      <c r="ER94" s="128"/>
      <c r="ES94" s="128"/>
      <c r="ET94" s="128"/>
      <c r="EU94" s="128"/>
      <c r="EV94" s="128"/>
      <c r="EW94" s="128"/>
      <c r="EX94" s="128"/>
      <c r="EY94" s="128"/>
      <c r="EZ94" s="128"/>
      <c r="FA94" s="128"/>
      <c r="FB94" s="128"/>
      <c r="FC94" s="128"/>
      <c r="FD94" s="128"/>
      <c r="FE94" s="128"/>
      <c r="FF94" s="128"/>
      <c r="FG94" s="128"/>
      <c r="FH94" s="128"/>
      <c r="FI94" s="128"/>
      <c r="FJ94" s="128"/>
      <c r="FK94" s="128"/>
      <c r="FL94" s="128"/>
      <c r="FM94" s="128"/>
      <c r="FN94" s="128"/>
      <c r="FO94" s="128"/>
      <c r="FP94" s="128"/>
      <c r="FQ94" s="128"/>
      <c r="FR94" s="128"/>
      <c r="FS94" s="128"/>
      <c r="FT94" s="128"/>
      <c r="FU94" s="128"/>
      <c r="FV94" s="128"/>
      <c r="FW94" s="128"/>
      <c r="FX94" s="128"/>
      <c r="FY94" s="128"/>
      <c r="FZ94" s="128"/>
      <c r="GA94" s="128"/>
      <c r="GB94" s="128"/>
      <c r="GC94" s="128"/>
      <c r="GD94" s="128"/>
      <c r="GE94" s="128"/>
      <c r="GF94" s="128"/>
      <c r="GG94" s="128"/>
      <c r="GH94" s="128"/>
      <c r="GI94" s="128"/>
      <c r="GJ94" s="128"/>
      <c r="GK94" s="128"/>
      <c r="GL94" s="128"/>
      <c r="GM94" s="128"/>
    </row>
    <row r="95" spans="1:195" ht="11.25" customHeight="1">
      <c r="A95" s="128"/>
      <c r="B95" s="129"/>
      <c r="C95" s="128"/>
      <c r="D95" s="128"/>
      <c r="E95" s="128"/>
      <c r="F95" s="129"/>
      <c r="G95" s="129"/>
      <c r="H95" s="129"/>
      <c r="I95" s="129"/>
      <c r="J95" s="129"/>
      <c r="K95" s="129"/>
      <c r="L95" s="128"/>
      <c r="M95" s="128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129"/>
      <c r="BD95" s="129"/>
      <c r="BE95" s="129"/>
      <c r="BF95" s="129"/>
      <c r="BG95" s="129"/>
      <c r="BH95" s="129"/>
      <c r="BI95" s="129"/>
      <c r="BJ95" s="129"/>
      <c r="BK95" s="129"/>
      <c r="BL95" s="129"/>
      <c r="BM95" s="129"/>
      <c r="BN95" s="129"/>
      <c r="BO95" s="129"/>
      <c r="BP95" s="129"/>
      <c r="BQ95" s="129"/>
      <c r="BR95" s="129"/>
      <c r="BS95" s="129"/>
      <c r="BT95" s="129"/>
      <c r="BU95" s="129"/>
      <c r="BV95" s="129"/>
      <c r="BW95" s="129"/>
      <c r="BX95" s="129"/>
      <c r="BY95" s="129"/>
      <c r="BZ95" s="129"/>
      <c r="CA95" s="129"/>
      <c r="CB95" s="129"/>
      <c r="CC95" s="129"/>
      <c r="CD95" s="129"/>
      <c r="CE95" s="129"/>
      <c r="CF95" s="129"/>
      <c r="CG95" s="129"/>
      <c r="CH95" s="129"/>
      <c r="CI95" s="129"/>
      <c r="CJ95" s="129"/>
      <c r="CK95" s="129"/>
      <c r="CL95" s="129"/>
      <c r="CM95" s="129"/>
      <c r="CN95" s="129"/>
      <c r="CO95" s="129"/>
      <c r="CP95" s="129"/>
      <c r="CQ95" s="129"/>
      <c r="CR95" s="129"/>
      <c r="CS95" s="129"/>
      <c r="CT95" s="129"/>
      <c r="CU95" s="129"/>
      <c r="CV95" s="129"/>
      <c r="CW95" s="129"/>
      <c r="CX95" s="129"/>
      <c r="CY95" s="129"/>
      <c r="CZ95" s="129"/>
      <c r="DA95" s="129"/>
      <c r="DB95" s="129"/>
      <c r="DC95" s="129"/>
      <c r="DD95" s="129"/>
      <c r="DE95" s="129"/>
      <c r="DF95" s="129"/>
      <c r="DG95" s="129"/>
      <c r="DH95" s="129"/>
      <c r="DI95" s="129"/>
      <c r="DJ95" s="129"/>
      <c r="DK95" s="129"/>
      <c r="DL95" s="129"/>
      <c r="DM95" s="129"/>
      <c r="DN95" s="129"/>
      <c r="DO95" s="129"/>
      <c r="DP95" s="129"/>
      <c r="DQ95" s="129"/>
      <c r="DR95" s="129"/>
      <c r="DS95" s="129"/>
      <c r="DT95" s="129"/>
      <c r="DU95" s="129"/>
      <c r="DV95" s="129"/>
      <c r="DW95" s="129"/>
      <c r="DX95" s="129"/>
      <c r="DY95" s="129"/>
      <c r="DZ95" s="129"/>
      <c r="EA95" s="129"/>
      <c r="EB95" s="129"/>
      <c r="EC95" s="129"/>
      <c r="ED95" s="129"/>
      <c r="EE95" s="129"/>
      <c r="EF95" s="129"/>
      <c r="EG95" s="129"/>
      <c r="EH95" s="129"/>
      <c r="EI95" s="129"/>
      <c r="EJ95" s="129"/>
      <c r="EK95" s="129"/>
      <c r="EL95" s="129"/>
      <c r="EM95" s="129"/>
      <c r="EN95" s="129"/>
      <c r="EO95" s="129"/>
      <c r="EP95" s="129"/>
      <c r="EQ95" s="129"/>
      <c r="ER95" s="129"/>
      <c r="ES95" s="129"/>
      <c r="ET95" s="129"/>
      <c r="EU95" s="129"/>
      <c r="EV95" s="129"/>
      <c r="EW95" s="129"/>
      <c r="EX95" s="129"/>
      <c r="EY95" s="129"/>
      <c r="EZ95" s="129"/>
      <c r="FA95" s="129"/>
      <c r="FB95" s="129"/>
      <c r="FC95" s="129"/>
      <c r="FD95" s="129"/>
      <c r="FE95" s="129"/>
      <c r="FF95" s="129"/>
      <c r="FG95" s="129"/>
      <c r="FH95" s="129"/>
      <c r="FI95" s="129"/>
      <c r="FJ95" s="129"/>
      <c r="FK95" s="129"/>
      <c r="FL95" s="129"/>
      <c r="FM95" s="129"/>
      <c r="FN95" s="129"/>
      <c r="FO95" s="129"/>
      <c r="FP95" s="129"/>
      <c r="FQ95" s="129"/>
      <c r="FR95" s="129"/>
      <c r="FS95" s="129"/>
      <c r="FT95" s="129"/>
      <c r="FU95" s="129"/>
      <c r="FV95" s="129"/>
      <c r="FW95" s="129"/>
      <c r="FX95" s="129"/>
      <c r="FY95" s="129"/>
      <c r="FZ95" s="129"/>
      <c r="GA95" s="129"/>
      <c r="GB95" s="129"/>
      <c r="GC95" s="129"/>
      <c r="GD95" s="129"/>
      <c r="GE95" s="129"/>
      <c r="GF95" s="129"/>
      <c r="GG95" s="129"/>
      <c r="GH95" s="128"/>
      <c r="GI95" s="128"/>
      <c r="GJ95" s="128"/>
      <c r="GK95" s="128"/>
      <c r="GL95" s="129"/>
      <c r="GM95" s="129"/>
    </row>
    <row r="96" spans="1:195" ht="23.25" customHeight="1">
      <c r="A96" s="168"/>
      <c r="B96" s="472"/>
      <c r="C96" s="129"/>
      <c r="D96" s="160">
        <f>NDS</f>
        <v>1.2</v>
      </c>
      <c r="E96" s="129"/>
      <c r="F96" s="161">
        <f>B96</f>
        <v>0</v>
      </c>
      <c r="G96" s="475" t="s">
        <v>597</v>
      </c>
      <c r="H96" s="476"/>
      <c r="I96" s="476"/>
      <c r="J96" s="476"/>
      <c r="K96" s="162"/>
      <c r="L96" s="163"/>
      <c r="M96" s="163">
        <f>SUM(P107:GM107)+SUM(P127:GM127)</f>
        <v>0</v>
      </c>
      <c r="N96" s="162"/>
      <c r="O96" s="162"/>
      <c r="P96" s="162"/>
      <c r="Q96" s="162"/>
      <c r="R96" s="162"/>
      <c r="S96" s="162"/>
      <c r="T96" s="162"/>
      <c r="U96" s="162"/>
      <c r="V96" s="162"/>
      <c r="W96" s="165" t="s">
        <v>229</v>
      </c>
      <c r="X96" s="166"/>
      <c r="Y96" s="166"/>
      <c r="Z96" s="162"/>
      <c r="AA96" s="165" t="s">
        <v>229</v>
      </c>
      <c r="AB96" s="166"/>
      <c r="AC96" s="166"/>
      <c r="AD96" s="162"/>
      <c r="AE96" s="165" t="s">
        <v>229</v>
      </c>
      <c r="AF96" s="166"/>
      <c r="AG96" s="166"/>
      <c r="AH96" s="162"/>
      <c r="AI96" s="165" t="s">
        <v>229</v>
      </c>
      <c r="AJ96" s="166"/>
      <c r="AK96" s="166"/>
      <c r="AL96" s="162"/>
      <c r="AM96" s="165" t="s">
        <v>229</v>
      </c>
      <c r="AN96" s="166"/>
      <c r="AO96" s="166"/>
      <c r="AP96" s="162"/>
      <c r="AQ96" s="165" t="s">
        <v>229</v>
      </c>
      <c r="AR96" s="166"/>
      <c r="AS96" s="166"/>
      <c r="AT96" s="162"/>
      <c r="AU96" s="165" t="s">
        <v>229</v>
      </c>
      <c r="AV96" s="166"/>
      <c r="AW96" s="166"/>
      <c r="AX96" s="162"/>
      <c r="AY96" s="165" t="s">
        <v>229</v>
      </c>
      <c r="AZ96" s="166"/>
      <c r="BA96" s="166"/>
      <c r="BB96" s="162"/>
      <c r="BC96" s="165" t="s">
        <v>229</v>
      </c>
      <c r="BD96" s="166"/>
      <c r="BE96" s="166"/>
      <c r="BF96" s="162"/>
      <c r="BG96" s="166"/>
      <c r="BH96" s="166"/>
      <c r="BI96" s="166"/>
      <c r="BJ96" s="162"/>
      <c r="BK96" s="165" t="s">
        <v>229</v>
      </c>
      <c r="BL96" s="166"/>
      <c r="BM96" s="166"/>
      <c r="BN96" s="162"/>
      <c r="BO96" s="165" t="s">
        <v>229</v>
      </c>
      <c r="BP96" s="166"/>
      <c r="BQ96" s="166"/>
      <c r="BR96" s="162"/>
      <c r="BS96" s="165" t="s">
        <v>229</v>
      </c>
      <c r="BT96" s="166"/>
      <c r="BU96" s="166"/>
      <c r="BV96" s="162"/>
      <c r="BW96" s="165" t="s">
        <v>229</v>
      </c>
      <c r="BX96" s="166"/>
      <c r="BY96" s="166"/>
      <c r="BZ96" s="162"/>
      <c r="CA96" s="166"/>
      <c r="CB96" s="166"/>
      <c r="CC96" s="166"/>
      <c r="CD96" s="162"/>
      <c r="CE96" s="165" t="s">
        <v>229</v>
      </c>
      <c r="CF96" s="166"/>
      <c r="CG96" s="166"/>
      <c r="CH96" s="162"/>
      <c r="CI96" s="165" t="s">
        <v>229</v>
      </c>
      <c r="CJ96" s="166"/>
      <c r="CK96" s="166"/>
      <c r="CL96" s="162"/>
      <c r="CM96" s="165" t="s">
        <v>229</v>
      </c>
      <c r="CN96" s="166"/>
      <c r="CO96" s="166"/>
      <c r="CP96" s="162"/>
      <c r="CQ96" s="165" t="s">
        <v>229</v>
      </c>
      <c r="CR96" s="166"/>
      <c r="CS96" s="166"/>
      <c r="CT96" s="162"/>
      <c r="CU96" s="165" t="s">
        <v>229</v>
      </c>
      <c r="CV96" s="166"/>
      <c r="CW96" s="166"/>
      <c r="CX96" s="162"/>
      <c r="CY96" s="165" t="s">
        <v>229</v>
      </c>
      <c r="CZ96" s="166"/>
      <c r="DA96" s="166"/>
      <c r="DB96" s="162"/>
      <c r="DC96" s="165" t="s">
        <v>229</v>
      </c>
      <c r="DD96" s="166"/>
      <c r="DE96" s="166"/>
      <c r="DF96" s="162"/>
      <c r="DG96" s="166"/>
      <c r="DH96" s="166"/>
      <c r="DI96" s="166"/>
      <c r="DJ96" s="162"/>
      <c r="DK96" s="165" t="s">
        <v>229</v>
      </c>
      <c r="DL96" s="166"/>
      <c r="DM96" s="166"/>
      <c r="DN96" s="162"/>
      <c r="DO96" s="165" t="s">
        <v>229</v>
      </c>
      <c r="DP96" s="166"/>
      <c r="DQ96" s="166"/>
      <c r="DR96" s="162"/>
      <c r="DS96" s="165" t="s">
        <v>229</v>
      </c>
      <c r="DT96" s="166"/>
      <c r="DU96" s="166"/>
      <c r="DV96" s="162"/>
      <c r="DW96" s="165" t="s">
        <v>229</v>
      </c>
      <c r="DX96" s="166"/>
      <c r="DY96" s="166"/>
      <c r="DZ96" s="162"/>
      <c r="EA96" s="165" t="s">
        <v>229</v>
      </c>
      <c r="EB96" s="166"/>
      <c r="EC96" s="166"/>
      <c r="ED96" s="162"/>
      <c r="EE96" s="165" t="s">
        <v>229</v>
      </c>
      <c r="EF96" s="166"/>
      <c r="EG96" s="166"/>
      <c r="EH96" s="162"/>
      <c r="EI96" s="165" t="s">
        <v>229</v>
      </c>
      <c r="EJ96" s="166"/>
      <c r="EK96" s="166"/>
      <c r="EL96" s="162"/>
      <c r="EM96" s="165" t="s">
        <v>229</v>
      </c>
      <c r="EN96" s="166"/>
      <c r="EO96" s="166"/>
      <c r="EP96" s="162"/>
      <c r="EQ96" s="165" t="s">
        <v>229</v>
      </c>
      <c r="ER96" s="166"/>
      <c r="ES96" s="166"/>
      <c r="ET96" s="162"/>
      <c r="EU96" s="165" t="s">
        <v>229</v>
      </c>
      <c r="EV96" s="166"/>
      <c r="EW96" s="166"/>
      <c r="EX96" s="162"/>
      <c r="EY96" s="165" t="s">
        <v>229</v>
      </c>
      <c r="EZ96" s="166"/>
      <c r="FA96" s="166"/>
      <c r="FB96" s="162"/>
      <c r="FC96" s="165" t="s">
        <v>229</v>
      </c>
      <c r="FD96" s="166"/>
      <c r="FE96" s="166"/>
      <c r="FF96" s="162"/>
      <c r="FG96" s="165" t="s">
        <v>229</v>
      </c>
      <c r="FH96" s="166"/>
      <c r="FI96" s="162"/>
      <c r="FJ96" s="162"/>
      <c r="FK96" s="165" t="s">
        <v>229</v>
      </c>
      <c r="FL96" s="166"/>
      <c r="FM96" s="166"/>
      <c r="FN96" s="162"/>
      <c r="FO96" s="165" t="s">
        <v>229</v>
      </c>
      <c r="FP96" s="166"/>
      <c r="FQ96" s="166"/>
      <c r="FR96" s="162"/>
      <c r="FS96" s="165" t="s">
        <v>229</v>
      </c>
      <c r="FT96" s="166"/>
      <c r="FU96" s="166"/>
      <c r="FV96" s="162"/>
      <c r="FW96" s="165" t="s">
        <v>229</v>
      </c>
      <c r="FX96" s="166"/>
      <c r="FY96" s="166"/>
      <c r="FZ96" s="162"/>
      <c r="GA96" s="165" t="s">
        <v>229</v>
      </c>
      <c r="GB96" s="166"/>
      <c r="GC96" s="166"/>
      <c r="GD96" s="162"/>
      <c r="GE96" s="165" t="s">
        <v>229</v>
      </c>
      <c r="GF96" s="162"/>
      <c r="GG96" s="162"/>
      <c r="GH96" s="164">
        <f>SUMIF($P$53:$GE$53,"12 месяцев",$P107:$GE107)+SUMIF($P$53:$GE$53,"12 месяцев",$P127:$GE127)</f>
        <v>0</v>
      </c>
      <c r="GI96" s="164">
        <f>SUMIF($P$53:$GE$53,"9 месяцев",$P107:$GE107)+SUMIF($P$53:$GE$53,"9 месяцев",$P127:$GE127)</f>
        <v>0</v>
      </c>
      <c r="GJ96" s="164">
        <f>SUMIF($P$53:$GE$53,"I полугодие",$P107:$GE107)+SUMIF($P$53:$GE$53,"I полугодие",$P127:$GE127)</f>
        <v>0</v>
      </c>
      <c r="GK96" s="164">
        <f>SUMIF($P$53:$GE$53,"I квартал",$P107:$GE107)+SUMIF($P$53:$GE$53,"I квартал",$P127:$GE127)</f>
        <v>0</v>
      </c>
      <c r="GL96" s="162"/>
      <c r="GM96" s="167"/>
    </row>
    <row r="97" spans="1:195" ht="0.75" customHeight="1">
      <c r="A97" s="168"/>
      <c r="B97" s="473"/>
      <c r="C97" s="129"/>
      <c r="D97" s="169"/>
      <c r="E97" s="128"/>
      <c r="F97" s="170"/>
      <c r="G97" s="171"/>
      <c r="H97" s="171"/>
      <c r="I97" s="171"/>
      <c r="J97" s="171"/>
      <c r="K97" s="172"/>
      <c r="L97" s="172"/>
      <c r="M97" s="172"/>
      <c r="N97" s="172"/>
      <c r="O97" s="172"/>
      <c r="P97" s="172"/>
      <c r="Q97" s="172"/>
      <c r="R97" s="172"/>
      <c r="S97" s="171">
        <f>$D96</f>
        <v>1.2</v>
      </c>
      <c r="T97" s="172"/>
      <c r="U97" s="172"/>
      <c r="V97" s="172"/>
      <c r="W97" s="174">
        <f>$D96</f>
        <v>1.2</v>
      </c>
      <c r="X97" s="173"/>
      <c r="Y97" s="173"/>
      <c r="Z97" s="172"/>
      <c r="AA97" s="174">
        <f>$D96</f>
        <v>1.2</v>
      </c>
      <c r="AB97" s="173"/>
      <c r="AC97" s="173"/>
      <c r="AD97" s="172"/>
      <c r="AE97" s="174">
        <f>$D96</f>
        <v>1.2</v>
      </c>
      <c r="AF97" s="173"/>
      <c r="AG97" s="173"/>
      <c r="AH97" s="172"/>
      <c r="AI97" s="174">
        <f>$D96</f>
        <v>1.2</v>
      </c>
      <c r="AJ97" s="173"/>
      <c r="AK97" s="173"/>
      <c r="AL97" s="172"/>
      <c r="AM97" s="174">
        <f>$D96</f>
        <v>1.2</v>
      </c>
      <c r="AN97" s="173"/>
      <c r="AO97" s="173"/>
      <c r="AP97" s="172"/>
      <c r="AQ97" s="174">
        <f>$D96</f>
        <v>1.2</v>
      </c>
      <c r="AR97" s="173"/>
      <c r="AS97" s="173"/>
      <c r="AT97" s="172"/>
      <c r="AU97" s="174">
        <f>$D96</f>
        <v>1.2</v>
      </c>
      <c r="AV97" s="173"/>
      <c r="AW97" s="173"/>
      <c r="AX97" s="172"/>
      <c r="AY97" s="174">
        <f>$D96</f>
        <v>1.2</v>
      </c>
      <c r="AZ97" s="173"/>
      <c r="BA97" s="173"/>
      <c r="BB97" s="172"/>
      <c r="BC97" s="174">
        <f>$D96</f>
        <v>1.2</v>
      </c>
      <c r="BD97" s="173"/>
      <c r="BE97" s="173"/>
      <c r="BF97" s="172"/>
      <c r="BG97" s="174">
        <f>$D96</f>
        <v>1.2</v>
      </c>
      <c r="BH97" s="173"/>
      <c r="BI97" s="173"/>
      <c r="BJ97" s="172"/>
      <c r="BK97" s="174">
        <f>$D96</f>
        <v>1.2</v>
      </c>
      <c r="BL97" s="173"/>
      <c r="BM97" s="173"/>
      <c r="BN97" s="172"/>
      <c r="BO97" s="174">
        <f>$D96</f>
        <v>1.2</v>
      </c>
      <c r="BP97" s="173"/>
      <c r="BQ97" s="173"/>
      <c r="BR97" s="172"/>
      <c r="BS97" s="174">
        <f>$D96</f>
        <v>1.2</v>
      </c>
      <c r="BT97" s="173"/>
      <c r="BU97" s="173"/>
      <c r="BV97" s="172"/>
      <c r="BW97" s="174">
        <f>$D96</f>
        <v>1.2</v>
      </c>
      <c r="BX97" s="173"/>
      <c r="BY97" s="173"/>
      <c r="BZ97" s="172"/>
      <c r="CA97" s="174">
        <f>$D96</f>
        <v>1.2</v>
      </c>
      <c r="CB97" s="173"/>
      <c r="CC97" s="173"/>
      <c r="CD97" s="172"/>
      <c r="CE97" s="174">
        <f>$D96</f>
        <v>1.2</v>
      </c>
      <c r="CF97" s="173"/>
      <c r="CG97" s="173"/>
      <c r="CH97" s="172"/>
      <c r="CI97" s="174">
        <f>$D96</f>
        <v>1.2</v>
      </c>
      <c r="CJ97" s="173"/>
      <c r="CK97" s="173"/>
      <c r="CL97" s="172"/>
      <c r="CM97" s="174">
        <f>$D96</f>
        <v>1.2</v>
      </c>
      <c r="CN97" s="173"/>
      <c r="CO97" s="173"/>
      <c r="CP97" s="172"/>
      <c r="CQ97" s="174">
        <f>$D96</f>
        <v>1.2</v>
      </c>
      <c r="CR97" s="173"/>
      <c r="CS97" s="173"/>
      <c r="CT97" s="172"/>
      <c r="CU97" s="174">
        <f>$D96</f>
        <v>1.2</v>
      </c>
      <c r="CV97" s="173"/>
      <c r="CW97" s="173"/>
      <c r="CX97" s="172"/>
      <c r="CY97" s="174">
        <f>$D96</f>
        <v>1.2</v>
      </c>
      <c r="CZ97" s="173"/>
      <c r="DA97" s="173"/>
      <c r="DB97" s="172"/>
      <c r="DC97" s="174">
        <f>$D96</f>
        <v>1.2</v>
      </c>
      <c r="DD97" s="173"/>
      <c r="DE97" s="173"/>
      <c r="DF97" s="172"/>
      <c r="DG97" s="174">
        <f>$D96</f>
        <v>1.2</v>
      </c>
      <c r="DH97" s="173"/>
      <c r="DI97" s="173"/>
      <c r="DJ97" s="172"/>
      <c r="DK97" s="174">
        <f>$D96</f>
        <v>1.2</v>
      </c>
      <c r="DL97" s="173"/>
      <c r="DM97" s="173"/>
      <c r="DN97" s="172"/>
      <c r="DO97" s="174">
        <f>$D96</f>
        <v>1.2</v>
      </c>
      <c r="DP97" s="173"/>
      <c r="DQ97" s="173"/>
      <c r="DR97" s="172"/>
      <c r="DS97" s="174">
        <f>$D96</f>
        <v>1.2</v>
      </c>
      <c r="DT97" s="173"/>
      <c r="DU97" s="173"/>
      <c r="DV97" s="172"/>
      <c r="DW97" s="174">
        <f>$D96</f>
        <v>1.2</v>
      </c>
      <c r="DX97" s="173"/>
      <c r="DY97" s="173"/>
      <c r="DZ97" s="172"/>
      <c r="EA97" s="174">
        <f>$D96</f>
        <v>1.2</v>
      </c>
      <c r="EB97" s="173"/>
      <c r="EC97" s="173"/>
      <c r="ED97" s="172"/>
      <c r="EE97" s="174">
        <f>$D96</f>
        <v>1.2</v>
      </c>
      <c r="EF97" s="173"/>
      <c r="EG97" s="173"/>
      <c r="EH97" s="172"/>
      <c r="EI97" s="174">
        <f>$D96</f>
        <v>1.2</v>
      </c>
      <c r="EJ97" s="173"/>
      <c r="EK97" s="173"/>
      <c r="EL97" s="172"/>
      <c r="EM97" s="174">
        <f>$D96</f>
        <v>1.2</v>
      </c>
      <c r="EN97" s="173"/>
      <c r="EO97" s="173"/>
      <c r="EP97" s="172"/>
      <c r="EQ97" s="174">
        <f>$D96</f>
        <v>1.2</v>
      </c>
      <c r="ER97" s="173"/>
      <c r="ES97" s="173"/>
      <c r="ET97" s="172"/>
      <c r="EU97" s="174">
        <f>$D96</f>
        <v>1.2</v>
      </c>
      <c r="EV97" s="173"/>
      <c r="EW97" s="173"/>
      <c r="EX97" s="172"/>
      <c r="EY97" s="174">
        <f>$D96</f>
        <v>1.2</v>
      </c>
      <c r="EZ97" s="173"/>
      <c r="FA97" s="173"/>
      <c r="FB97" s="172"/>
      <c r="FC97" s="174">
        <f>$D96</f>
        <v>1.2</v>
      </c>
      <c r="FD97" s="173"/>
      <c r="FE97" s="173"/>
      <c r="FF97" s="172"/>
      <c r="FG97" s="174">
        <f>$D96</f>
        <v>1.2</v>
      </c>
      <c r="FH97" s="173"/>
      <c r="FI97" s="172"/>
      <c r="FJ97" s="172"/>
      <c r="FK97" s="174">
        <f>$D96</f>
        <v>1.2</v>
      </c>
      <c r="FL97" s="173"/>
      <c r="FM97" s="173"/>
      <c r="FN97" s="172"/>
      <c r="FO97" s="174">
        <f>$D96</f>
        <v>1.2</v>
      </c>
      <c r="FP97" s="173"/>
      <c r="FQ97" s="173"/>
      <c r="FR97" s="172"/>
      <c r="FS97" s="174">
        <f>$D96</f>
        <v>1.2</v>
      </c>
      <c r="FT97" s="173"/>
      <c r="FU97" s="173"/>
      <c r="FV97" s="172"/>
      <c r="FW97" s="174">
        <f>$D96</f>
        <v>1.2</v>
      </c>
      <c r="FX97" s="173"/>
      <c r="FY97" s="173"/>
      <c r="FZ97" s="172"/>
      <c r="GA97" s="174">
        <f>$D96</f>
        <v>1.2</v>
      </c>
      <c r="GB97" s="173"/>
      <c r="GC97" s="173"/>
      <c r="GD97" s="172"/>
      <c r="GE97" s="174">
        <f>$D96</f>
        <v>1.2</v>
      </c>
      <c r="GF97" s="172"/>
      <c r="GG97" s="172"/>
      <c r="GH97" s="172"/>
      <c r="GI97" s="172"/>
      <c r="GJ97" s="172"/>
      <c r="GK97" s="172"/>
      <c r="GL97" s="172"/>
      <c r="GM97" s="175"/>
    </row>
    <row r="98" spans="1:195" ht="12" customHeight="1">
      <c r="A98" s="168"/>
      <c r="B98" s="473"/>
      <c r="C98" s="129"/>
      <c r="D98" s="128"/>
      <c r="E98" s="129"/>
      <c r="F98" s="176" t="s">
        <v>230</v>
      </c>
      <c r="G98" s="461" t="s">
        <v>607</v>
      </c>
      <c r="H98" s="462"/>
      <c r="I98" s="463"/>
      <c r="J98" s="177" t="s">
        <v>232</v>
      </c>
      <c r="K98" s="178"/>
      <c r="L98" s="178"/>
      <c r="M98" s="178"/>
      <c r="N98" s="178"/>
      <c r="O98" s="179"/>
      <c r="P98" s="179"/>
      <c r="Q98" s="179"/>
      <c r="R98" s="179"/>
      <c r="S98" s="179"/>
      <c r="T98" s="179"/>
      <c r="U98" s="179"/>
      <c r="V98" s="179"/>
      <c r="W98" s="185"/>
      <c r="X98" s="179"/>
      <c r="Y98" s="179"/>
      <c r="Z98" s="179"/>
      <c r="AA98" s="185"/>
      <c r="AB98" s="179"/>
      <c r="AC98" s="179"/>
      <c r="AD98" s="179"/>
      <c r="AE98" s="185"/>
      <c r="AF98" s="179"/>
      <c r="AG98" s="179"/>
      <c r="AH98" s="179"/>
      <c r="AI98" s="185"/>
      <c r="AJ98" s="179"/>
      <c r="AK98" s="179"/>
      <c r="AL98" s="179"/>
      <c r="AM98" s="185"/>
      <c r="AN98" s="179"/>
      <c r="AO98" s="179"/>
      <c r="AP98" s="179"/>
      <c r="AQ98" s="185"/>
      <c r="AR98" s="179"/>
      <c r="AS98" s="179"/>
      <c r="AT98" s="179"/>
      <c r="AU98" s="185"/>
      <c r="AV98" s="179"/>
      <c r="AW98" s="179"/>
      <c r="AX98" s="179"/>
      <c r="AY98" s="185"/>
      <c r="AZ98" s="179"/>
      <c r="BA98" s="179"/>
      <c r="BB98" s="179"/>
      <c r="BC98" s="185"/>
      <c r="BD98" s="179"/>
      <c r="BE98" s="179"/>
      <c r="BF98" s="179"/>
      <c r="BG98" s="180">
        <f>IF(BG104=0,0,(BG107-BG115-BG120-BG125)*1000/BG104)</f>
        <v>0</v>
      </c>
      <c r="BH98" s="179"/>
      <c r="BI98" s="179"/>
      <c r="BJ98" s="179"/>
      <c r="BK98" s="185"/>
      <c r="BL98" s="179"/>
      <c r="BM98" s="179"/>
      <c r="BN98" s="179"/>
      <c r="BO98" s="185"/>
      <c r="BP98" s="179"/>
      <c r="BQ98" s="179"/>
      <c r="BR98" s="179"/>
      <c r="BS98" s="185"/>
      <c r="BT98" s="179"/>
      <c r="BU98" s="179"/>
      <c r="BV98" s="179"/>
      <c r="BW98" s="185"/>
      <c r="BX98" s="179"/>
      <c r="BY98" s="179"/>
      <c r="BZ98" s="179"/>
      <c r="CA98" s="180">
        <f>IF(CA104=0,0,(CA107-CA115-CA120-CA125)*1000/CA104)</f>
        <v>0</v>
      </c>
      <c r="CB98" s="179"/>
      <c r="CC98" s="179"/>
      <c r="CD98" s="179"/>
      <c r="CE98" s="185"/>
      <c r="CF98" s="179"/>
      <c r="CG98" s="179"/>
      <c r="CH98" s="179"/>
      <c r="CI98" s="185"/>
      <c r="CJ98" s="179"/>
      <c r="CK98" s="179"/>
      <c r="CL98" s="179"/>
      <c r="CM98" s="185"/>
      <c r="CN98" s="179"/>
      <c r="CO98" s="179"/>
      <c r="CP98" s="179"/>
      <c r="CQ98" s="185"/>
      <c r="CR98" s="179"/>
      <c r="CS98" s="179"/>
      <c r="CT98" s="179"/>
      <c r="CU98" s="185"/>
      <c r="CV98" s="179"/>
      <c r="CW98" s="179"/>
      <c r="CX98" s="179"/>
      <c r="CY98" s="185"/>
      <c r="CZ98" s="179"/>
      <c r="DA98" s="179"/>
      <c r="DB98" s="179"/>
      <c r="DC98" s="185"/>
      <c r="DD98" s="179"/>
      <c r="DE98" s="179"/>
      <c r="DF98" s="179"/>
      <c r="DG98" s="180">
        <f>IF(DG104=0,0,(DG107-DG115-DG120-DG125)*1000/DG104)</f>
        <v>0</v>
      </c>
      <c r="DH98" s="179"/>
      <c r="DI98" s="179"/>
      <c r="DJ98" s="179"/>
      <c r="DK98" s="185"/>
      <c r="DL98" s="179"/>
      <c r="DM98" s="179"/>
      <c r="DN98" s="179"/>
      <c r="DO98" s="185"/>
      <c r="DP98" s="179"/>
      <c r="DQ98" s="179"/>
      <c r="DR98" s="179"/>
      <c r="DS98" s="185"/>
      <c r="DT98" s="179"/>
      <c r="DU98" s="179"/>
      <c r="DV98" s="179"/>
      <c r="DW98" s="185"/>
      <c r="DX98" s="179"/>
      <c r="DY98" s="179"/>
      <c r="DZ98" s="179"/>
      <c r="EA98" s="185"/>
      <c r="EB98" s="179"/>
      <c r="EC98" s="179"/>
      <c r="ED98" s="179"/>
      <c r="EE98" s="185"/>
      <c r="EF98" s="179"/>
      <c r="EG98" s="179"/>
      <c r="EH98" s="179"/>
      <c r="EI98" s="185"/>
      <c r="EJ98" s="179"/>
      <c r="EK98" s="179"/>
      <c r="EL98" s="179"/>
      <c r="EM98" s="185"/>
      <c r="EN98" s="179"/>
      <c r="EO98" s="179"/>
      <c r="EP98" s="179"/>
      <c r="EQ98" s="185"/>
      <c r="ER98" s="179"/>
      <c r="ES98" s="179"/>
      <c r="ET98" s="179"/>
      <c r="EU98" s="179"/>
      <c r="EV98" s="179"/>
      <c r="EW98" s="179"/>
      <c r="EX98" s="179"/>
      <c r="EY98" s="179"/>
      <c r="EZ98" s="179"/>
      <c r="FA98" s="179"/>
      <c r="FB98" s="179"/>
      <c r="FC98" s="185"/>
      <c r="FD98" s="179"/>
      <c r="FE98" s="179"/>
      <c r="FF98" s="179"/>
      <c r="FG98" s="185"/>
      <c r="FH98" s="179"/>
      <c r="FI98" s="179"/>
      <c r="FJ98" s="179"/>
      <c r="FK98" s="185"/>
      <c r="FL98" s="179"/>
      <c r="FM98" s="179"/>
      <c r="FN98" s="179"/>
      <c r="FO98" s="185"/>
      <c r="FP98" s="179"/>
      <c r="FQ98" s="179"/>
      <c r="FR98" s="179"/>
      <c r="FS98" s="185"/>
      <c r="FT98" s="179"/>
      <c r="FU98" s="179"/>
      <c r="FV98" s="179"/>
      <c r="FW98" s="185"/>
      <c r="FX98" s="179"/>
      <c r="FY98" s="179"/>
      <c r="FZ98" s="179"/>
      <c r="GA98" s="185"/>
      <c r="GB98" s="179"/>
      <c r="GC98" s="179"/>
      <c r="GD98" s="179"/>
      <c r="GE98" s="185"/>
      <c r="GF98" s="179"/>
      <c r="GG98" s="179"/>
      <c r="GH98" s="179"/>
      <c r="GI98" s="179"/>
      <c r="GJ98" s="179"/>
      <c r="GK98" s="179"/>
      <c r="GL98" s="179"/>
      <c r="GM98" s="181"/>
    </row>
    <row r="99" spans="1:195" ht="12" customHeight="1">
      <c r="A99" s="168"/>
      <c r="B99" s="473"/>
      <c r="C99" s="129"/>
      <c r="D99" s="128"/>
      <c r="E99" s="129"/>
      <c r="F99" s="176" t="s">
        <v>233</v>
      </c>
      <c r="G99" s="464"/>
      <c r="H99" s="465"/>
      <c r="I99" s="465"/>
      <c r="J99" s="182" t="s">
        <v>234</v>
      </c>
      <c r="K99" s="178"/>
      <c r="L99" s="178"/>
      <c r="M99" s="178"/>
      <c r="N99" s="178"/>
      <c r="O99" s="179"/>
      <c r="P99" s="179"/>
      <c r="Q99" s="179"/>
      <c r="R99" s="179"/>
      <c r="S99" s="179"/>
      <c r="T99" s="179"/>
      <c r="U99" s="179"/>
      <c r="V99" s="179"/>
      <c r="W99" s="180">
        <f>W98*W97</f>
        <v>0</v>
      </c>
      <c r="X99" s="179"/>
      <c r="Y99" s="179"/>
      <c r="Z99" s="179"/>
      <c r="AA99" s="180">
        <f>AA98*AA97</f>
        <v>0</v>
      </c>
      <c r="AB99" s="179"/>
      <c r="AC99" s="179"/>
      <c r="AD99" s="179"/>
      <c r="AE99" s="180">
        <f>AE98*AE97</f>
        <v>0</v>
      </c>
      <c r="AF99" s="179"/>
      <c r="AG99" s="179"/>
      <c r="AH99" s="179"/>
      <c r="AI99" s="180">
        <f>AI98*AI97</f>
        <v>0</v>
      </c>
      <c r="AJ99" s="179"/>
      <c r="AK99" s="179"/>
      <c r="AL99" s="179"/>
      <c r="AM99" s="180">
        <f>AM98*AM97</f>
        <v>0</v>
      </c>
      <c r="AN99" s="179"/>
      <c r="AO99" s="179"/>
      <c r="AP99" s="179"/>
      <c r="AQ99" s="180">
        <f>AQ98*AQ97</f>
        <v>0</v>
      </c>
      <c r="AR99" s="179"/>
      <c r="AS99" s="179"/>
      <c r="AT99" s="179"/>
      <c r="AU99" s="180">
        <f>AU98*AU97</f>
        <v>0</v>
      </c>
      <c r="AV99" s="179"/>
      <c r="AW99" s="179"/>
      <c r="AX99" s="179"/>
      <c r="AY99" s="180">
        <f>AY98*AY97</f>
        <v>0</v>
      </c>
      <c r="AZ99" s="179"/>
      <c r="BA99" s="179"/>
      <c r="BB99" s="179"/>
      <c r="BC99" s="180">
        <f>BC98*BC97</f>
        <v>0</v>
      </c>
      <c r="BD99" s="179"/>
      <c r="BE99" s="179"/>
      <c r="BF99" s="179"/>
      <c r="BG99" s="180">
        <f>IF(BG104=0,0,(BG108-BG116-BG121-BG126)*1000/BG104)</f>
        <v>0</v>
      </c>
      <c r="BH99" s="179"/>
      <c r="BI99" s="179"/>
      <c r="BJ99" s="179"/>
      <c r="BK99" s="180">
        <f>BK98*BK97</f>
        <v>0</v>
      </c>
      <c r="BL99" s="179"/>
      <c r="BM99" s="179"/>
      <c r="BN99" s="179"/>
      <c r="BO99" s="180">
        <f>BO98*BO97</f>
        <v>0</v>
      </c>
      <c r="BP99" s="179"/>
      <c r="BQ99" s="179"/>
      <c r="BR99" s="179"/>
      <c r="BS99" s="180">
        <f>BS98*BS97</f>
        <v>0</v>
      </c>
      <c r="BT99" s="179"/>
      <c r="BU99" s="179"/>
      <c r="BV99" s="179"/>
      <c r="BW99" s="180">
        <f>BW98*BW97</f>
        <v>0</v>
      </c>
      <c r="BX99" s="179"/>
      <c r="BY99" s="179"/>
      <c r="BZ99" s="179"/>
      <c r="CA99" s="180">
        <f>IF(CA104=0,0,(CA108-CA116-CA121-CA126)*1000/CA104)</f>
        <v>0</v>
      </c>
      <c r="CB99" s="179"/>
      <c r="CC99" s="179"/>
      <c r="CD99" s="179"/>
      <c r="CE99" s="180">
        <f>CE98*CE97</f>
        <v>0</v>
      </c>
      <c r="CF99" s="179"/>
      <c r="CG99" s="179"/>
      <c r="CH99" s="179"/>
      <c r="CI99" s="180">
        <f>CI98*CI97</f>
        <v>0</v>
      </c>
      <c r="CJ99" s="179"/>
      <c r="CK99" s="179"/>
      <c r="CL99" s="179"/>
      <c r="CM99" s="180">
        <f>CM98*CM97</f>
        <v>0</v>
      </c>
      <c r="CN99" s="179"/>
      <c r="CO99" s="179"/>
      <c r="CP99" s="179"/>
      <c r="CQ99" s="180">
        <f>CQ98*CQ97</f>
        <v>0</v>
      </c>
      <c r="CR99" s="179"/>
      <c r="CS99" s="179"/>
      <c r="CT99" s="179"/>
      <c r="CU99" s="180">
        <f>CU98*CU97</f>
        <v>0</v>
      </c>
      <c r="CV99" s="179"/>
      <c r="CW99" s="179"/>
      <c r="CX99" s="179"/>
      <c r="CY99" s="180">
        <f>CY98*CY97</f>
        <v>0</v>
      </c>
      <c r="CZ99" s="179"/>
      <c r="DA99" s="179"/>
      <c r="DB99" s="179"/>
      <c r="DC99" s="180">
        <f>DC98*DC97</f>
        <v>0</v>
      </c>
      <c r="DD99" s="179"/>
      <c r="DE99" s="179"/>
      <c r="DF99" s="179"/>
      <c r="DG99" s="180">
        <f>IF(DG104=0,0,(DG108-DG116-DG121-DG126)*1000/DG104)</f>
        <v>0</v>
      </c>
      <c r="DH99" s="179"/>
      <c r="DI99" s="179"/>
      <c r="DJ99" s="179"/>
      <c r="DK99" s="180">
        <f>DK98*DK97</f>
        <v>0</v>
      </c>
      <c r="DL99" s="179"/>
      <c r="DM99" s="179"/>
      <c r="DN99" s="179"/>
      <c r="DO99" s="180">
        <f>DO98*DO97</f>
        <v>0</v>
      </c>
      <c r="DP99" s="179"/>
      <c r="DQ99" s="179"/>
      <c r="DR99" s="179"/>
      <c r="DS99" s="180">
        <f>DS98*DS97</f>
        <v>0</v>
      </c>
      <c r="DT99" s="179"/>
      <c r="DU99" s="179"/>
      <c r="DV99" s="179"/>
      <c r="DW99" s="180">
        <f>DW98*DW97</f>
        <v>0</v>
      </c>
      <c r="DX99" s="179"/>
      <c r="DY99" s="179"/>
      <c r="DZ99" s="179"/>
      <c r="EA99" s="180">
        <f>EA98*EA97</f>
        <v>0</v>
      </c>
      <c r="EB99" s="179"/>
      <c r="EC99" s="179"/>
      <c r="ED99" s="179"/>
      <c r="EE99" s="180">
        <f>EE98*EE97</f>
        <v>0</v>
      </c>
      <c r="EF99" s="179"/>
      <c r="EG99" s="179"/>
      <c r="EH99" s="179"/>
      <c r="EI99" s="180">
        <f>EI98*EI97</f>
        <v>0</v>
      </c>
      <c r="EJ99" s="179"/>
      <c r="EK99" s="179"/>
      <c r="EL99" s="179"/>
      <c r="EM99" s="180">
        <f>EM98*EM97</f>
        <v>0</v>
      </c>
      <c r="EN99" s="179"/>
      <c r="EO99" s="179"/>
      <c r="EP99" s="179"/>
      <c r="EQ99" s="180">
        <f>EQ98*EQ97</f>
        <v>0</v>
      </c>
      <c r="ER99" s="179"/>
      <c r="ES99" s="179"/>
      <c r="ET99" s="179"/>
      <c r="EU99" s="179"/>
      <c r="EV99" s="179"/>
      <c r="EW99" s="179"/>
      <c r="EX99" s="179"/>
      <c r="EY99" s="179"/>
      <c r="EZ99" s="179"/>
      <c r="FA99" s="179"/>
      <c r="FB99" s="179"/>
      <c r="FC99" s="180">
        <f>FC98*FC97</f>
        <v>0</v>
      </c>
      <c r="FD99" s="179"/>
      <c r="FE99" s="179"/>
      <c r="FF99" s="179"/>
      <c r="FG99" s="180">
        <f>FG98*FG97</f>
        <v>0</v>
      </c>
      <c r="FH99" s="179"/>
      <c r="FI99" s="179"/>
      <c r="FJ99" s="179"/>
      <c r="FK99" s="180">
        <f>FK98*FK97</f>
        <v>0</v>
      </c>
      <c r="FL99" s="179"/>
      <c r="FM99" s="179"/>
      <c r="FN99" s="179"/>
      <c r="FO99" s="180">
        <f>FO98*FO97</f>
        <v>0</v>
      </c>
      <c r="FP99" s="179"/>
      <c r="FQ99" s="179"/>
      <c r="FR99" s="179"/>
      <c r="FS99" s="180">
        <f>FS98*FS97</f>
        <v>0</v>
      </c>
      <c r="FT99" s="179"/>
      <c r="FU99" s="179"/>
      <c r="FV99" s="179"/>
      <c r="FW99" s="180">
        <f>FW98*FW97</f>
        <v>0</v>
      </c>
      <c r="FX99" s="179"/>
      <c r="FY99" s="179"/>
      <c r="FZ99" s="179"/>
      <c r="GA99" s="180">
        <f>GA98*GA97</f>
        <v>0</v>
      </c>
      <c r="GB99" s="179"/>
      <c r="GC99" s="179"/>
      <c r="GD99" s="179"/>
      <c r="GE99" s="180">
        <f>GE98*GE97</f>
        <v>0</v>
      </c>
      <c r="GF99" s="179"/>
      <c r="GG99" s="179"/>
      <c r="GH99" s="179"/>
      <c r="GI99" s="179"/>
      <c r="GJ99" s="179"/>
      <c r="GK99" s="179"/>
      <c r="GL99" s="179"/>
      <c r="GM99" s="181"/>
    </row>
    <row r="100" spans="1:195" ht="12" customHeight="1">
      <c r="A100" s="168"/>
      <c r="B100" s="473"/>
      <c r="C100" s="129"/>
      <c r="D100" s="128"/>
      <c r="E100" s="129"/>
      <c r="F100" s="176" t="s">
        <v>235</v>
      </c>
      <c r="G100" s="461" t="s">
        <v>608</v>
      </c>
      <c r="H100" s="462"/>
      <c r="I100" s="463"/>
      <c r="J100" s="177" t="s">
        <v>232</v>
      </c>
      <c r="K100" s="178"/>
      <c r="L100" s="178"/>
      <c r="M100" s="178"/>
      <c r="N100" s="178"/>
      <c r="O100" s="179"/>
      <c r="P100" s="179"/>
      <c r="Q100" s="179"/>
      <c r="R100" s="179"/>
      <c r="S100" s="180">
        <f>IF(S104=0,0,S107*1000/S104)</f>
        <v>0</v>
      </c>
      <c r="T100" s="179"/>
      <c r="U100" s="179"/>
      <c r="V100" s="179"/>
      <c r="W100" s="185"/>
      <c r="X100" s="179"/>
      <c r="Y100" s="179"/>
      <c r="Z100" s="179"/>
      <c r="AA100" s="185"/>
      <c r="AB100" s="179"/>
      <c r="AC100" s="179"/>
      <c r="AD100" s="179"/>
      <c r="AE100" s="185"/>
      <c r="AF100" s="179"/>
      <c r="AG100" s="179"/>
      <c r="AH100" s="179"/>
      <c r="AI100" s="185"/>
      <c r="AJ100" s="179"/>
      <c r="AK100" s="179"/>
      <c r="AL100" s="179"/>
      <c r="AM100" s="185"/>
      <c r="AN100" s="179"/>
      <c r="AO100" s="179"/>
      <c r="AP100" s="179"/>
      <c r="AQ100" s="185"/>
      <c r="AR100" s="179"/>
      <c r="AS100" s="179"/>
      <c r="AT100" s="179"/>
      <c r="AU100" s="185"/>
      <c r="AV100" s="179"/>
      <c r="AW100" s="179"/>
      <c r="AX100" s="179"/>
      <c r="AY100" s="180">
        <f>IF(AY104=0,0,AY107*1000/AY104)</f>
        <v>0</v>
      </c>
      <c r="AZ100" s="179"/>
      <c r="BA100" s="179"/>
      <c r="BB100" s="179"/>
      <c r="BC100" s="180">
        <f>IF(BC104=0,0,BC107*1000/BC104)</f>
        <v>0</v>
      </c>
      <c r="BD100" s="179"/>
      <c r="BE100" s="179"/>
      <c r="BF100" s="179"/>
      <c r="BG100" s="180">
        <f>IF(BG104=0,0,BG107*1000/BG104)</f>
        <v>0</v>
      </c>
      <c r="BH100" s="179"/>
      <c r="BI100" s="179"/>
      <c r="BJ100" s="179"/>
      <c r="BK100" s="180">
        <f>IF(BK104=0,0,BK107*1000/BK104)</f>
        <v>0</v>
      </c>
      <c r="BL100" s="179"/>
      <c r="BM100" s="179"/>
      <c r="BN100" s="179"/>
      <c r="BO100" s="180">
        <f>IF(BO104=0,0,BO107*1000/BO104)</f>
        <v>0</v>
      </c>
      <c r="BP100" s="179"/>
      <c r="BQ100" s="179"/>
      <c r="BR100" s="179"/>
      <c r="BS100" s="180">
        <f>IF(BS104=0,0,BS107*1000/BS104)</f>
        <v>0</v>
      </c>
      <c r="BT100" s="179"/>
      <c r="BU100" s="179"/>
      <c r="BV100" s="179"/>
      <c r="BW100" s="180">
        <f>IF(BW104=0,0,BW107*1000/BW104)</f>
        <v>0</v>
      </c>
      <c r="BX100" s="179"/>
      <c r="BY100" s="179"/>
      <c r="BZ100" s="179"/>
      <c r="CA100" s="180">
        <f>IF(CA104=0,0,CA107*1000/CA104)</f>
        <v>0</v>
      </c>
      <c r="CB100" s="179"/>
      <c r="CC100" s="179"/>
      <c r="CD100" s="179"/>
      <c r="CE100" s="180">
        <f>IF(CE104=0,0,CE107*1000/CE104)</f>
        <v>0</v>
      </c>
      <c r="CF100" s="179"/>
      <c r="CG100" s="179"/>
      <c r="CH100" s="179"/>
      <c r="CI100" s="180">
        <f>IF(CI104=0,0,CI107*1000/CI104)</f>
        <v>0</v>
      </c>
      <c r="CJ100" s="179"/>
      <c r="CK100" s="179"/>
      <c r="CL100" s="179"/>
      <c r="CM100" s="180">
        <f>IF(CM104=0,0,CM107*1000/CM104)</f>
        <v>0</v>
      </c>
      <c r="CN100" s="179"/>
      <c r="CO100" s="179"/>
      <c r="CP100" s="179"/>
      <c r="CQ100" s="180">
        <f>IF(CQ104=0,0,CQ107*1000/CQ104)</f>
        <v>0</v>
      </c>
      <c r="CR100" s="179"/>
      <c r="CS100" s="179"/>
      <c r="CT100" s="179"/>
      <c r="CU100" s="180">
        <f>IF(CU104=0,0,CU107*1000/CU104)</f>
        <v>0</v>
      </c>
      <c r="CV100" s="179"/>
      <c r="CW100" s="179"/>
      <c r="CX100" s="179"/>
      <c r="CY100" s="180">
        <f>IF(CY104=0,0,CY107*1000/CY104)</f>
        <v>0</v>
      </c>
      <c r="CZ100" s="179"/>
      <c r="DA100" s="179"/>
      <c r="DB100" s="179"/>
      <c r="DC100" s="180">
        <f>IF(DC104=0,0,DC107*1000/DC104)</f>
        <v>0</v>
      </c>
      <c r="DD100" s="179"/>
      <c r="DE100" s="179"/>
      <c r="DF100" s="179"/>
      <c r="DG100" s="180">
        <f>IF(DG104=0,0,DG107*1000/DG104)</f>
        <v>0</v>
      </c>
      <c r="DH100" s="179"/>
      <c r="DI100" s="179"/>
      <c r="DJ100" s="179"/>
      <c r="DK100" s="180">
        <f>IF(DK104=0,0,DK107*1000/DK104)</f>
        <v>0</v>
      </c>
      <c r="DL100" s="179"/>
      <c r="DM100" s="179"/>
      <c r="DN100" s="179"/>
      <c r="DO100" s="180">
        <f>IF(DO104=0,0,DO107*1000/DO104)</f>
        <v>0</v>
      </c>
      <c r="DP100" s="179"/>
      <c r="DQ100" s="179"/>
      <c r="DR100" s="179"/>
      <c r="DS100" s="180">
        <f>IF(DS104=0,0,DS107*1000/DS104)</f>
        <v>0</v>
      </c>
      <c r="DT100" s="179"/>
      <c r="DU100" s="179"/>
      <c r="DV100" s="179"/>
      <c r="DW100" s="180">
        <f>IF(DW104=0,0,DW107*1000/DW104)</f>
        <v>0</v>
      </c>
      <c r="DX100" s="179"/>
      <c r="DY100" s="179"/>
      <c r="DZ100" s="179"/>
      <c r="EA100" s="180">
        <f>IF(EA104=0,0,EA107*1000/EA104)</f>
        <v>0</v>
      </c>
      <c r="EB100" s="179"/>
      <c r="EC100" s="179"/>
      <c r="ED100" s="179"/>
      <c r="EE100" s="180">
        <f>IF(EE104=0,0,EE107*1000/EE104)</f>
        <v>0</v>
      </c>
      <c r="EF100" s="179"/>
      <c r="EG100" s="179"/>
      <c r="EH100" s="179"/>
      <c r="EI100" s="180">
        <f>IF(EI104=0,0,EI107*1000/EI104)</f>
        <v>0</v>
      </c>
      <c r="EJ100" s="179"/>
      <c r="EK100" s="179"/>
      <c r="EL100" s="179"/>
      <c r="EM100" s="180">
        <f>IF(EM104=0,0,EM107*1000/EM104)</f>
        <v>0</v>
      </c>
      <c r="EN100" s="179"/>
      <c r="EO100" s="179"/>
      <c r="EP100" s="179"/>
      <c r="EQ100" s="180">
        <f>IF(EQ104=0,0,EQ107*1000/EQ104)</f>
        <v>0</v>
      </c>
      <c r="ER100" s="179"/>
      <c r="ES100" s="179"/>
      <c r="ET100" s="179"/>
      <c r="EU100" s="179"/>
      <c r="EV100" s="179"/>
      <c r="EW100" s="179"/>
      <c r="EX100" s="179"/>
      <c r="EY100" s="179"/>
      <c r="EZ100" s="179"/>
      <c r="FA100" s="179"/>
      <c r="FB100" s="179"/>
      <c r="FC100" s="180">
        <f>IF(FC104=0,0,FC107*1000/FC104)</f>
        <v>0</v>
      </c>
      <c r="FD100" s="179"/>
      <c r="FE100" s="179"/>
      <c r="FF100" s="179"/>
      <c r="FG100" s="180">
        <f>IF(FG104=0,0,FG107*1000/FG104)</f>
        <v>0</v>
      </c>
      <c r="FH100" s="179"/>
      <c r="FI100" s="179"/>
      <c r="FJ100" s="179"/>
      <c r="FK100" s="180">
        <f>IF(FK104=0,0,FK107*1000/FK104)</f>
        <v>0</v>
      </c>
      <c r="FL100" s="179"/>
      <c r="FM100" s="179"/>
      <c r="FN100" s="179"/>
      <c r="FO100" s="180">
        <f>IF(FO104=0,0,FO107*1000/FO104)</f>
        <v>0</v>
      </c>
      <c r="FP100" s="179"/>
      <c r="FQ100" s="179"/>
      <c r="FR100" s="179"/>
      <c r="FS100" s="180">
        <f>IF(FS104=0,0,FS107*1000/FS104)</f>
        <v>0</v>
      </c>
      <c r="FT100" s="179"/>
      <c r="FU100" s="179"/>
      <c r="FV100" s="179"/>
      <c r="FW100" s="180">
        <f>IF(FW104=0,0,FW107*1000/FW104)</f>
        <v>0</v>
      </c>
      <c r="FX100" s="179"/>
      <c r="FY100" s="179"/>
      <c r="FZ100" s="179"/>
      <c r="GA100" s="180">
        <f>IF(GA104=0,0,GA107*1000/GA104)</f>
        <v>0</v>
      </c>
      <c r="GB100" s="179"/>
      <c r="GC100" s="179"/>
      <c r="GD100" s="179"/>
      <c r="GE100" s="180">
        <f>IF(GE104=0,0,GE107*1000/GE104)</f>
        <v>0</v>
      </c>
      <c r="GF100" s="179"/>
      <c r="GG100" s="179"/>
      <c r="GH100" s="179"/>
      <c r="GI100" s="179"/>
      <c r="GJ100" s="179"/>
      <c r="GK100" s="179"/>
      <c r="GL100" s="179"/>
      <c r="GM100" s="181"/>
    </row>
    <row r="101" spans="1:195" ht="12" customHeight="1">
      <c r="A101" s="168"/>
      <c r="B101" s="473"/>
      <c r="C101" s="129"/>
      <c r="D101" s="128"/>
      <c r="E101" s="129"/>
      <c r="F101" s="176" t="s">
        <v>237</v>
      </c>
      <c r="G101" s="464"/>
      <c r="H101" s="465"/>
      <c r="I101" s="465"/>
      <c r="J101" s="182" t="s">
        <v>234</v>
      </c>
      <c r="K101" s="178"/>
      <c r="L101" s="178"/>
      <c r="M101" s="178"/>
      <c r="N101" s="178"/>
      <c r="O101" s="179"/>
      <c r="P101" s="179"/>
      <c r="Q101" s="179"/>
      <c r="R101" s="179"/>
      <c r="S101" s="180">
        <f>IF(S104=0,0,S108*1000/S104)</f>
        <v>0</v>
      </c>
      <c r="T101" s="179"/>
      <c r="U101" s="179"/>
      <c r="V101" s="179"/>
      <c r="W101" s="180">
        <f>W100*W97</f>
        <v>0</v>
      </c>
      <c r="X101" s="179"/>
      <c r="Y101" s="179"/>
      <c r="Z101" s="179"/>
      <c r="AA101" s="180">
        <f>AA100*AA97</f>
        <v>0</v>
      </c>
      <c r="AB101" s="179"/>
      <c r="AC101" s="179"/>
      <c r="AD101" s="179"/>
      <c r="AE101" s="180">
        <f>AE100*AE97</f>
        <v>0</v>
      </c>
      <c r="AF101" s="179"/>
      <c r="AG101" s="179"/>
      <c r="AH101" s="179"/>
      <c r="AI101" s="180">
        <f>AI100*AI97</f>
        <v>0</v>
      </c>
      <c r="AJ101" s="179"/>
      <c r="AK101" s="179"/>
      <c r="AL101" s="179"/>
      <c r="AM101" s="180">
        <f>AM100*AM97</f>
        <v>0</v>
      </c>
      <c r="AN101" s="179"/>
      <c r="AO101" s="179"/>
      <c r="AP101" s="179"/>
      <c r="AQ101" s="180">
        <f>AQ100*AQ97</f>
        <v>0</v>
      </c>
      <c r="AR101" s="179"/>
      <c r="AS101" s="179"/>
      <c r="AT101" s="179"/>
      <c r="AU101" s="180">
        <f>AU100*AU97</f>
        <v>0</v>
      </c>
      <c r="AV101" s="179"/>
      <c r="AW101" s="179"/>
      <c r="AX101" s="179"/>
      <c r="AY101" s="180">
        <f>IF(AY104=0,0,AY108*1000/AY104)</f>
        <v>0</v>
      </c>
      <c r="AZ101" s="179"/>
      <c r="BA101" s="179"/>
      <c r="BB101" s="179"/>
      <c r="BC101" s="180">
        <f>IF(BC104=0,0,BC108*1000/BC104)</f>
        <v>0</v>
      </c>
      <c r="BD101" s="179"/>
      <c r="BE101" s="179"/>
      <c r="BF101" s="179"/>
      <c r="BG101" s="180">
        <f>IF(BG104=0,0,BG108*1000/BG104)</f>
        <v>0</v>
      </c>
      <c r="BH101" s="179"/>
      <c r="BI101" s="179"/>
      <c r="BJ101" s="179"/>
      <c r="BK101" s="180">
        <f>IF(BK104=0,0,BK108*1000/BK104)</f>
        <v>0</v>
      </c>
      <c r="BL101" s="179"/>
      <c r="BM101" s="179"/>
      <c r="BN101" s="179"/>
      <c r="BO101" s="180">
        <f>IF(BO104=0,0,BO108*1000/BO104)</f>
        <v>0</v>
      </c>
      <c r="BP101" s="179"/>
      <c r="BQ101" s="179"/>
      <c r="BR101" s="179"/>
      <c r="BS101" s="180">
        <f>IF(BS104=0,0,BS108*1000/BS104)</f>
        <v>0</v>
      </c>
      <c r="BT101" s="179"/>
      <c r="BU101" s="179"/>
      <c r="BV101" s="179"/>
      <c r="BW101" s="180">
        <f>IF(BW104=0,0,BW108*1000/BW104)</f>
        <v>0</v>
      </c>
      <c r="BX101" s="179"/>
      <c r="BY101" s="179"/>
      <c r="BZ101" s="179"/>
      <c r="CA101" s="180">
        <f>IF(CA104=0,0,CA108*1000/CA104)</f>
        <v>0</v>
      </c>
      <c r="CB101" s="179"/>
      <c r="CC101" s="179"/>
      <c r="CD101" s="179"/>
      <c r="CE101" s="180">
        <f>IF(CE104=0,0,CE108*1000/CE104)</f>
        <v>0</v>
      </c>
      <c r="CF101" s="179"/>
      <c r="CG101" s="179"/>
      <c r="CH101" s="179"/>
      <c r="CI101" s="180">
        <f>IF(CI104=0,0,CI108*1000/CI104)</f>
        <v>0</v>
      </c>
      <c r="CJ101" s="179"/>
      <c r="CK101" s="179"/>
      <c r="CL101" s="179"/>
      <c r="CM101" s="180">
        <f>IF(CM104=0,0,CM108*1000/CM104)</f>
        <v>0</v>
      </c>
      <c r="CN101" s="179"/>
      <c r="CO101" s="179"/>
      <c r="CP101" s="179"/>
      <c r="CQ101" s="180">
        <f>IF(CQ104=0,0,CQ108*1000/CQ104)</f>
        <v>0</v>
      </c>
      <c r="CR101" s="179"/>
      <c r="CS101" s="179"/>
      <c r="CT101" s="179"/>
      <c r="CU101" s="180">
        <f>IF(CU104=0,0,CU108*1000/CU104)</f>
        <v>0</v>
      </c>
      <c r="CV101" s="179"/>
      <c r="CW101" s="179"/>
      <c r="CX101" s="179"/>
      <c r="CY101" s="180">
        <f>IF(CY104=0,0,CY108*1000/CY104)</f>
        <v>0</v>
      </c>
      <c r="CZ101" s="179"/>
      <c r="DA101" s="179"/>
      <c r="DB101" s="179"/>
      <c r="DC101" s="180">
        <f>IF(DC104=0,0,DC108*1000/DC104)</f>
        <v>0</v>
      </c>
      <c r="DD101" s="179"/>
      <c r="DE101" s="179"/>
      <c r="DF101" s="179"/>
      <c r="DG101" s="180">
        <f>IF(DG104=0,0,DG108*1000/DG104)</f>
        <v>0</v>
      </c>
      <c r="DH101" s="179"/>
      <c r="DI101" s="179"/>
      <c r="DJ101" s="179"/>
      <c r="DK101" s="180">
        <f>IF(DK104=0,0,DK108*1000/DK104)</f>
        <v>0</v>
      </c>
      <c r="DL101" s="179"/>
      <c r="DM101" s="179"/>
      <c r="DN101" s="179"/>
      <c r="DO101" s="180">
        <f>IF(DO104=0,0,DO108*1000/DO104)</f>
        <v>0</v>
      </c>
      <c r="DP101" s="179"/>
      <c r="DQ101" s="179"/>
      <c r="DR101" s="179"/>
      <c r="DS101" s="180">
        <f>IF(DS104=0,0,DS108*1000/DS104)</f>
        <v>0</v>
      </c>
      <c r="DT101" s="179"/>
      <c r="DU101" s="179"/>
      <c r="DV101" s="179"/>
      <c r="DW101" s="180">
        <f>IF(DW104=0,0,DW108*1000/DW104)</f>
        <v>0</v>
      </c>
      <c r="DX101" s="179"/>
      <c r="DY101" s="179"/>
      <c r="DZ101" s="179"/>
      <c r="EA101" s="180">
        <f>IF(EA104=0,0,EA108*1000/EA104)</f>
        <v>0</v>
      </c>
      <c r="EB101" s="179"/>
      <c r="EC101" s="179"/>
      <c r="ED101" s="179"/>
      <c r="EE101" s="180">
        <f>IF(EE104=0,0,EE108*1000/EE104)</f>
        <v>0</v>
      </c>
      <c r="EF101" s="179"/>
      <c r="EG101" s="179"/>
      <c r="EH101" s="179"/>
      <c r="EI101" s="180">
        <f>IF(EI104=0,0,EI108*1000/EI104)</f>
        <v>0</v>
      </c>
      <c r="EJ101" s="179"/>
      <c r="EK101" s="179"/>
      <c r="EL101" s="179"/>
      <c r="EM101" s="180">
        <f>IF(EM104=0,0,EM108*1000/EM104)</f>
        <v>0</v>
      </c>
      <c r="EN101" s="179"/>
      <c r="EO101" s="179"/>
      <c r="EP101" s="179"/>
      <c r="EQ101" s="180">
        <f>IF(EQ104=0,0,EQ108*1000/EQ104)</f>
        <v>0</v>
      </c>
      <c r="ER101" s="179"/>
      <c r="ES101" s="179"/>
      <c r="ET101" s="179"/>
      <c r="EU101" s="179"/>
      <c r="EV101" s="179"/>
      <c r="EW101" s="179"/>
      <c r="EX101" s="179"/>
      <c r="EY101" s="179"/>
      <c r="EZ101" s="179"/>
      <c r="FA101" s="179"/>
      <c r="FB101" s="179"/>
      <c r="FC101" s="180">
        <f>IF(FC104=0,0,FC108*1000/FC104)</f>
        <v>0</v>
      </c>
      <c r="FD101" s="179"/>
      <c r="FE101" s="179"/>
      <c r="FF101" s="179"/>
      <c r="FG101" s="180">
        <f>IF(FG104=0,0,FG108*1000/FG104)</f>
        <v>0</v>
      </c>
      <c r="FH101" s="179"/>
      <c r="FI101" s="179"/>
      <c r="FJ101" s="179"/>
      <c r="FK101" s="180">
        <f>IF(FK104=0,0,FK108*1000/FK104)</f>
        <v>0</v>
      </c>
      <c r="FL101" s="179"/>
      <c r="FM101" s="179"/>
      <c r="FN101" s="179"/>
      <c r="FO101" s="180">
        <f>IF(FO104=0,0,FO108*1000/FO104)</f>
        <v>0</v>
      </c>
      <c r="FP101" s="179"/>
      <c r="FQ101" s="179"/>
      <c r="FR101" s="179"/>
      <c r="FS101" s="180">
        <f>IF(FS104=0,0,FS108*1000/FS104)</f>
        <v>0</v>
      </c>
      <c r="FT101" s="179"/>
      <c r="FU101" s="179"/>
      <c r="FV101" s="179"/>
      <c r="FW101" s="180">
        <f>IF(FW104=0,0,FW108*1000/FW104)</f>
        <v>0</v>
      </c>
      <c r="FX101" s="179"/>
      <c r="FY101" s="179"/>
      <c r="FZ101" s="179"/>
      <c r="GA101" s="180">
        <f>IF(GA104=0,0,GA108*1000/GA104)</f>
        <v>0</v>
      </c>
      <c r="GB101" s="179"/>
      <c r="GC101" s="179"/>
      <c r="GD101" s="179"/>
      <c r="GE101" s="180">
        <f>IF(GE104=0,0,GE108*1000/GE104)</f>
        <v>0</v>
      </c>
      <c r="GF101" s="179"/>
      <c r="GG101" s="179"/>
      <c r="GH101" s="179"/>
      <c r="GI101" s="179"/>
      <c r="GJ101" s="179"/>
      <c r="GK101" s="179"/>
      <c r="GL101" s="179"/>
      <c r="GM101" s="181"/>
    </row>
    <row r="102" spans="1:195" ht="12" customHeight="1">
      <c r="A102" s="168"/>
      <c r="B102" s="473"/>
      <c r="C102" s="129"/>
      <c r="D102" s="128"/>
      <c r="E102" s="129"/>
      <c r="F102" s="176" t="s">
        <v>238</v>
      </c>
      <c r="G102" s="461" t="s">
        <v>609</v>
      </c>
      <c r="H102" s="462"/>
      <c r="I102" s="463"/>
      <c r="J102" s="177" t="s">
        <v>232</v>
      </c>
      <c r="K102" s="178"/>
      <c r="L102" s="178"/>
      <c r="M102" s="178"/>
      <c r="N102" s="178"/>
      <c r="O102" s="179"/>
      <c r="P102" s="179"/>
      <c r="Q102" s="179"/>
      <c r="R102" s="179"/>
      <c r="S102" s="180">
        <f>IF(S106=0,0,S107*1000/S106)</f>
        <v>0</v>
      </c>
      <c r="T102" s="179"/>
      <c r="U102" s="179"/>
      <c r="V102" s="179"/>
      <c r="W102" s="180">
        <f>IF(W106=0,0,W107*1000/W106)</f>
        <v>0</v>
      </c>
      <c r="X102" s="179"/>
      <c r="Y102" s="179"/>
      <c r="Z102" s="179"/>
      <c r="AA102" s="180">
        <f>IF(AA106=0,0,AA107*1000/AA106)</f>
        <v>0</v>
      </c>
      <c r="AB102" s="179"/>
      <c r="AC102" s="179"/>
      <c r="AD102" s="179"/>
      <c r="AE102" s="180">
        <f>IF(AE106=0,0,AE107*1000/AE106)</f>
        <v>0</v>
      </c>
      <c r="AF102" s="179"/>
      <c r="AG102" s="179"/>
      <c r="AH102" s="179"/>
      <c r="AI102" s="180">
        <f>IF(AI106=0,0,AI107*1000/AI106)</f>
        <v>0</v>
      </c>
      <c r="AJ102" s="179"/>
      <c r="AK102" s="179"/>
      <c r="AL102" s="179"/>
      <c r="AM102" s="180">
        <f>IF(AM106=0,0,AM107*1000/AM106)</f>
        <v>0</v>
      </c>
      <c r="AN102" s="179"/>
      <c r="AO102" s="179"/>
      <c r="AP102" s="179"/>
      <c r="AQ102" s="180">
        <f>IF(AQ106=0,0,AQ107*1000/AQ106)</f>
        <v>0</v>
      </c>
      <c r="AR102" s="179"/>
      <c r="AS102" s="179"/>
      <c r="AT102" s="179"/>
      <c r="AU102" s="180">
        <f>IF(AU106=0,0,AU107*1000/AU106)</f>
        <v>0</v>
      </c>
      <c r="AV102" s="179"/>
      <c r="AW102" s="179"/>
      <c r="AX102" s="179"/>
      <c r="AY102" s="180">
        <f>IF(AY106=0,0,AY107*1000/AY106)</f>
        <v>0</v>
      </c>
      <c r="AZ102" s="179"/>
      <c r="BA102" s="179"/>
      <c r="BB102" s="179"/>
      <c r="BC102" s="180">
        <f>IF(BC106=0,0,BC107*1000/BC106)</f>
        <v>0</v>
      </c>
      <c r="BD102" s="179"/>
      <c r="BE102" s="179"/>
      <c r="BF102" s="179"/>
      <c r="BG102" s="180">
        <f>IF(BG106=0,0,BG107*1000/BG106)</f>
        <v>0</v>
      </c>
      <c r="BH102" s="179"/>
      <c r="BI102" s="179"/>
      <c r="BJ102" s="179"/>
      <c r="BK102" s="180">
        <f>IF(BK106=0,0,BK107*1000/BK106)</f>
        <v>0</v>
      </c>
      <c r="BL102" s="179"/>
      <c r="BM102" s="179"/>
      <c r="BN102" s="179"/>
      <c r="BO102" s="180">
        <f>IF(BO106=0,0,BO107*1000/BO106)</f>
        <v>0</v>
      </c>
      <c r="BP102" s="179"/>
      <c r="BQ102" s="179"/>
      <c r="BR102" s="179"/>
      <c r="BS102" s="180">
        <f>IF(BS106=0,0,BS107*1000/BS106)</f>
        <v>0</v>
      </c>
      <c r="BT102" s="179"/>
      <c r="BU102" s="179"/>
      <c r="BV102" s="179"/>
      <c r="BW102" s="180">
        <f>IF(BW106=0,0,BW107*1000/BW106)</f>
        <v>0</v>
      </c>
      <c r="BX102" s="179"/>
      <c r="BY102" s="179"/>
      <c r="BZ102" s="179"/>
      <c r="CA102" s="180">
        <f>IF(CA106=0,0,CA107*1000/CA106)</f>
        <v>0</v>
      </c>
      <c r="CB102" s="179"/>
      <c r="CC102" s="179"/>
      <c r="CD102" s="179"/>
      <c r="CE102" s="180">
        <f>IF(CE106=0,0,CE107*1000/CE106)</f>
        <v>0</v>
      </c>
      <c r="CF102" s="179"/>
      <c r="CG102" s="179"/>
      <c r="CH102" s="179"/>
      <c r="CI102" s="180">
        <f>IF(CI106=0,0,CI107*1000/CI106)</f>
        <v>0</v>
      </c>
      <c r="CJ102" s="179"/>
      <c r="CK102" s="179"/>
      <c r="CL102" s="179"/>
      <c r="CM102" s="180">
        <f>IF(CM106=0,0,CM107*1000/CM106)</f>
        <v>0</v>
      </c>
      <c r="CN102" s="179"/>
      <c r="CO102" s="179"/>
      <c r="CP102" s="179"/>
      <c r="CQ102" s="180">
        <f>IF(CQ106=0,0,CQ107*1000/CQ106)</f>
        <v>0</v>
      </c>
      <c r="CR102" s="179"/>
      <c r="CS102" s="179"/>
      <c r="CT102" s="179"/>
      <c r="CU102" s="180">
        <f>IF(CU106=0,0,CU107*1000/CU106)</f>
        <v>0</v>
      </c>
      <c r="CV102" s="179"/>
      <c r="CW102" s="179"/>
      <c r="CX102" s="179"/>
      <c r="CY102" s="180">
        <f>IF(CY106=0,0,CY107*1000/CY106)</f>
        <v>0</v>
      </c>
      <c r="CZ102" s="179"/>
      <c r="DA102" s="179"/>
      <c r="DB102" s="179"/>
      <c r="DC102" s="180">
        <f>IF(DC106=0,0,DC107*1000/DC106)</f>
        <v>0</v>
      </c>
      <c r="DD102" s="179"/>
      <c r="DE102" s="179"/>
      <c r="DF102" s="179"/>
      <c r="DG102" s="180">
        <f>IF(DG106=0,0,DG107*1000/DG106)</f>
        <v>0</v>
      </c>
      <c r="DH102" s="179"/>
      <c r="DI102" s="179"/>
      <c r="DJ102" s="179"/>
      <c r="DK102" s="180">
        <f>IF(DK106=0,0,DK107*1000/DK106)</f>
        <v>0</v>
      </c>
      <c r="DL102" s="179"/>
      <c r="DM102" s="179"/>
      <c r="DN102" s="179"/>
      <c r="DO102" s="180">
        <f>IF(DO106=0,0,DO107*1000/DO106)</f>
        <v>0</v>
      </c>
      <c r="DP102" s="179"/>
      <c r="DQ102" s="179"/>
      <c r="DR102" s="179"/>
      <c r="DS102" s="180">
        <f>IF(DS106=0,0,DS107*1000/DS106)</f>
        <v>0</v>
      </c>
      <c r="DT102" s="179"/>
      <c r="DU102" s="179"/>
      <c r="DV102" s="179"/>
      <c r="DW102" s="180">
        <f>IF(DW106=0,0,DW107*1000/DW106)</f>
        <v>0</v>
      </c>
      <c r="DX102" s="179"/>
      <c r="DY102" s="179"/>
      <c r="DZ102" s="179"/>
      <c r="EA102" s="180">
        <f>IF(EA106=0,0,EA107*1000/EA106)</f>
        <v>0</v>
      </c>
      <c r="EB102" s="179"/>
      <c r="EC102" s="179"/>
      <c r="ED102" s="179"/>
      <c r="EE102" s="180">
        <f>IF(EE106=0,0,EE107*1000/EE106)</f>
        <v>0</v>
      </c>
      <c r="EF102" s="179"/>
      <c r="EG102" s="179"/>
      <c r="EH102" s="179"/>
      <c r="EI102" s="180">
        <f>IF(EI106=0,0,EI107*1000/EI106)</f>
        <v>0</v>
      </c>
      <c r="EJ102" s="179"/>
      <c r="EK102" s="179"/>
      <c r="EL102" s="179"/>
      <c r="EM102" s="180">
        <f>IF(EM106=0,0,EM107*1000/EM106)</f>
        <v>0</v>
      </c>
      <c r="EN102" s="179"/>
      <c r="EO102" s="179"/>
      <c r="EP102" s="179"/>
      <c r="EQ102" s="180">
        <f>IF(EQ106=0,0,EQ107*1000/EQ106)</f>
        <v>0</v>
      </c>
      <c r="ER102" s="179"/>
      <c r="ES102" s="179"/>
      <c r="ET102" s="179"/>
      <c r="EU102" s="179"/>
      <c r="EV102" s="179"/>
      <c r="EW102" s="179"/>
      <c r="EX102" s="179"/>
      <c r="EY102" s="179"/>
      <c r="EZ102" s="179"/>
      <c r="FA102" s="179"/>
      <c r="FB102" s="179"/>
      <c r="FC102" s="180">
        <f>IF(FC106=0,0,FC107*1000/FC106)</f>
        <v>0</v>
      </c>
      <c r="FD102" s="179"/>
      <c r="FE102" s="179"/>
      <c r="FF102" s="179"/>
      <c r="FG102" s="180">
        <f>IF(FG106=0,0,FG107*1000/FG106)</f>
        <v>0</v>
      </c>
      <c r="FH102" s="179"/>
      <c r="FI102" s="179"/>
      <c r="FJ102" s="179"/>
      <c r="FK102" s="180">
        <f>IF(FK106=0,0,FK107*1000/FK106)</f>
        <v>0</v>
      </c>
      <c r="FL102" s="179"/>
      <c r="FM102" s="179"/>
      <c r="FN102" s="179"/>
      <c r="FO102" s="180">
        <f>IF(FO106=0,0,FO107*1000/FO106)</f>
        <v>0</v>
      </c>
      <c r="FP102" s="179"/>
      <c r="FQ102" s="179"/>
      <c r="FR102" s="179"/>
      <c r="FS102" s="180">
        <f>IF(FS106=0,0,FS107*1000/FS106)</f>
        <v>0</v>
      </c>
      <c r="FT102" s="179"/>
      <c r="FU102" s="179"/>
      <c r="FV102" s="179"/>
      <c r="FW102" s="180">
        <f>IF(FW106=0,0,FW107*1000/FW106)</f>
        <v>0</v>
      </c>
      <c r="FX102" s="179"/>
      <c r="FY102" s="179"/>
      <c r="FZ102" s="179"/>
      <c r="GA102" s="180">
        <f>IF(GA106=0,0,GA107*1000/GA106)</f>
        <v>0</v>
      </c>
      <c r="GB102" s="179"/>
      <c r="GC102" s="179"/>
      <c r="GD102" s="179"/>
      <c r="GE102" s="180">
        <f>IF(GE106=0,0,GE107*1000/GE106)</f>
        <v>0</v>
      </c>
      <c r="GF102" s="179"/>
      <c r="GG102" s="179"/>
      <c r="GH102" s="179"/>
      <c r="GI102" s="179"/>
      <c r="GJ102" s="179"/>
      <c r="GK102" s="179"/>
      <c r="GL102" s="179"/>
      <c r="GM102" s="181"/>
    </row>
    <row r="103" spans="1:195" ht="12" customHeight="1">
      <c r="A103" s="168"/>
      <c r="B103" s="473"/>
      <c r="C103" s="129"/>
      <c r="D103" s="128"/>
      <c r="E103" s="129"/>
      <c r="F103" s="176" t="s">
        <v>240</v>
      </c>
      <c r="G103" s="464"/>
      <c r="H103" s="465"/>
      <c r="I103" s="465"/>
      <c r="J103" s="182" t="s">
        <v>234</v>
      </c>
      <c r="K103" s="178"/>
      <c r="L103" s="178"/>
      <c r="M103" s="178"/>
      <c r="N103" s="178"/>
      <c r="O103" s="179"/>
      <c r="P103" s="179"/>
      <c r="Q103" s="179"/>
      <c r="R103" s="179"/>
      <c r="S103" s="180">
        <f>IF(S106=0,0,S108*1000/S106)</f>
        <v>0</v>
      </c>
      <c r="T103" s="179"/>
      <c r="U103" s="179"/>
      <c r="V103" s="179"/>
      <c r="W103" s="180">
        <f>IF(W106=0,0,W108*1000/W106)</f>
        <v>0</v>
      </c>
      <c r="X103" s="179"/>
      <c r="Y103" s="179"/>
      <c r="Z103" s="179"/>
      <c r="AA103" s="180">
        <f>IF(AA106=0,0,AA108*1000/AA106)</f>
        <v>0</v>
      </c>
      <c r="AB103" s="179"/>
      <c r="AC103" s="179"/>
      <c r="AD103" s="179"/>
      <c r="AE103" s="180">
        <f>IF(AE106=0,0,AE108*1000/AE106)</f>
        <v>0</v>
      </c>
      <c r="AF103" s="179"/>
      <c r="AG103" s="179"/>
      <c r="AH103" s="179"/>
      <c r="AI103" s="180">
        <f>IF(AI106=0,0,AI108*1000/AI106)</f>
        <v>0</v>
      </c>
      <c r="AJ103" s="179"/>
      <c r="AK103" s="179"/>
      <c r="AL103" s="179"/>
      <c r="AM103" s="180">
        <f>IF(AM106=0,0,AM108*1000/AM106)</f>
        <v>0</v>
      </c>
      <c r="AN103" s="179"/>
      <c r="AO103" s="179"/>
      <c r="AP103" s="179"/>
      <c r="AQ103" s="180">
        <f>IF(AQ106=0,0,AQ108*1000/AQ106)</f>
        <v>0</v>
      </c>
      <c r="AR103" s="179"/>
      <c r="AS103" s="179"/>
      <c r="AT103" s="179"/>
      <c r="AU103" s="180">
        <f>IF(AU106=0,0,AU108*1000/AU106)</f>
        <v>0</v>
      </c>
      <c r="AV103" s="179"/>
      <c r="AW103" s="179"/>
      <c r="AX103" s="179"/>
      <c r="AY103" s="180">
        <f>IF(AY106=0,0,AY108*1000/AY106)</f>
        <v>0</v>
      </c>
      <c r="AZ103" s="179"/>
      <c r="BA103" s="179"/>
      <c r="BB103" s="179"/>
      <c r="BC103" s="180">
        <f>IF(BC106=0,0,BC108*1000/BC106)</f>
        <v>0</v>
      </c>
      <c r="BD103" s="179"/>
      <c r="BE103" s="179"/>
      <c r="BF103" s="179"/>
      <c r="BG103" s="180">
        <f>IF(BG106=0,0,BG108*1000/BG106)</f>
        <v>0</v>
      </c>
      <c r="BH103" s="179"/>
      <c r="BI103" s="179"/>
      <c r="BJ103" s="179"/>
      <c r="BK103" s="180">
        <f>IF(BK106=0,0,BK108*1000/BK106)</f>
        <v>0</v>
      </c>
      <c r="BL103" s="179"/>
      <c r="BM103" s="179"/>
      <c r="BN103" s="179"/>
      <c r="BO103" s="180">
        <f>IF(BO106=0,0,BO108*1000/BO106)</f>
        <v>0</v>
      </c>
      <c r="BP103" s="179"/>
      <c r="BQ103" s="179"/>
      <c r="BR103" s="179"/>
      <c r="BS103" s="180">
        <f>IF(BS106=0,0,BS108*1000/BS106)</f>
        <v>0</v>
      </c>
      <c r="BT103" s="179"/>
      <c r="BU103" s="179"/>
      <c r="BV103" s="179"/>
      <c r="BW103" s="180">
        <f>IF(BW106=0,0,BW108*1000/BW106)</f>
        <v>0</v>
      </c>
      <c r="BX103" s="179"/>
      <c r="BY103" s="179"/>
      <c r="BZ103" s="179"/>
      <c r="CA103" s="180">
        <f>IF(CA106=0,0,CA108*1000/CA106)</f>
        <v>0</v>
      </c>
      <c r="CB103" s="179"/>
      <c r="CC103" s="179"/>
      <c r="CD103" s="179"/>
      <c r="CE103" s="180">
        <f>IF(CE106=0,0,CE108*1000/CE106)</f>
        <v>0</v>
      </c>
      <c r="CF103" s="179"/>
      <c r="CG103" s="179"/>
      <c r="CH103" s="179"/>
      <c r="CI103" s="180">
        <f>IF(CI106=0,0,CI108*1000/CI106)</f>
        <v>0</v>
      </c>
      <c r="CJ103" s="179"/>
      <c r="CK103" s="179"/>
      <c r="CL103" s="179"/>
      <c r="CM103" s="180">
        <f>IF(CM106=0,0,CM108*1000/CM106)</f>
        <v>0</v>
      </c>
      <c r="CN103" s="179"/>
      <c r="CO103" s="179"/>
      <c r="CP103" s="179"/>
      <c r="CQ103" s="180">
        <f>IF(CQ106=0,0,CQ108*1000/CQ106)</f>
        <v>0</v>
      </c>
      <c r="CR103" s="179"/>
      <c r="CS103" s="179"/>
      <c r="CT103" s="179"/>
      <c r="CU103" s="180">
        <f>IF(CU106=0,0,CU108*1000/CU106)</f>
        <v>0</v>
      </c>
      <c r="CV103" s="179"/>
      <c r="CW103" s="179"/>
      <c r="CX103" s="179"/>
      <c r="CY103" s="180">
        <f>IF(CY106=0,0,CY108*1000/CY106)</f>
        <v>0</v>
      </c>
      <c r="CZ103" s="179"/>
      <c r="DA103" s="179"/>
      <c r="DB103" s="179"/>
      <c r="DC103" s="180">
        <f>IF(DC106=0,0,DC108*1000/DC106)</f>
        <v>0</v>
      </c>
      <c r="DD103" s="179"/>
      <c r="DE103" s="179"/>
      <c r="DF103" s="179"/>
      <c r="DG103" s="180">
        <f>IF(DG106=0,0,DG108*1000/DG106)</f>
        <v>0</v>
      </c>
      <c r="DH103" s="179"/>
      <c r="DI103" s="179"/>
      <c r="DJ103" s="179"/>
      <c r="DK103" s="180">
        <f>IF(DK106=0,0,DK108*1000/DK106)</f>
        <v>0</v>
      </c>
      <c r="DL103" s="179"/>
      <c r="DM103" s="179"/>
      <c r="DN103" s="179"/>
      <c r="DO103" s="180">
        <f>IF(DO106=0,0,DO108*1000/DO106)</f>
        <v>0</v>
      </c>
      <c r="DP103" s="179"/>
      <c r="DQ103" s="179"/>
      <c r="DR103" s="179"/>
      <c r="DS103" s="180">
        <f>IF(DS106=0,0,DS108*1000/DS106)</f>
        <v>0</v>
      </c>
      <c r="DT103" s="179"/>
      <c r="DU103" s="179"/>
      <c r="DV103" s="179"/>
      <c r="DW103" s="180">
        <f>IF(DW106=0,0,DW108*1000/DW106)</f>
        <v>0</v>
      </c>
      <c r="DX103" s="179"/>
      <c r="DY103" s="179"/>
      <c r="DZ103" s="179"/>
      <c r="EA103" s="180">
        <f>IF(EA106=0,0,EA108*1000/EA106)</f>
        <v>0</v>
      </c>
      <c r="EB103" s="179"/>
      <c r="EC103" s="179"/>
      <c r="ED103" s="179"/>
      <c r="EE103" s="180">
        <f>IF(EE106=0,0,EE108*1000/EE106)</f>
        <v>0</v>
      </c>
      <c r="EF103" s="179"/>
      <c r="EG103" s="179"/>
      <c r="EH103" s="179"/>
      <c r="EI103" s="180">
        <f>IF(EI106=0,0,EI108*1000/EI106)</f>
        <v>0</v>
      </c>
      <c r="EJ103" s="179"/>
      <c r="EK103" s="179"/>
      <c r="EL103" s="179"/>
      <c r="EM103" s="180">
        <f>IF(EM106=0,0,EM108*1000/EM106)</f>
        <v>0</v>
      </c>
      <c r="EN103" s="179"/>
      <c r="EO103" s="179"/>
      <c r="EP103" s="179"/>
      <c r="EQ103" s="180">
        <f>IF(EQ106=0,0,EQ108*1000/EQ106)</f>
        <v>0</v>
      </c>
      <c r="ER103" s="179"/>
      <c r="ES103" s="179"/>
      <c r="ET103" s="179"/>
      <c r="EU103" s="179"/>
      <c r="EV103" s="179"/>
      <c r="EW103" s="179"/>
      <c r="EX103" s="179"/>
      <c r="EY103" s="179"/>
      <c r="EZ103" s="179"/>
      <c r="FA103" s="179"/>
      <c r="FB103" s="179"/>
      <c r="FC103" s="180">
        <f>IF(FC106=0,0,FC108*1000/FC106)</f>
        <v>0</v>
      </c>
      <c r="FD103" s="179"/>
      <c r="FE103" s="179"/>
      <c r="FF103" s="179"/>
      <c r="FG103" s="180">
        <f>IF(FG106=0,0,FG108*1000/FG106)</f>
        <v>0</v>
      </c>
      <c r="FH103" s="179"/>
      <c r="FI103" s="179"/>
      <c r="FJ103" s="179"/>
      <c r="FK103" s="180">
        <f>IF(FK106=0,0,FK108*1000/FK106)</f>
        <v>0</v>
      </c>
      <c r="FL103" s="179"/>
      <c r="FM103" s="179"/>
      <c r="FN103" s="179"/>
      <c r="FO103" s="180">
        <f>IF(FO106=0,0,FO108*1000/FO106)</f>
        <v>0</v>
      </c>
      <c r="FP103" s="179"/>
      <c r="FQ103" s="179"/>
      <c r="FR103" s="179"/>
      <c r="FS103" s="180">
        <f>IF(FS106=0,0,FS108*1000/FS106)</f>
        <v>0</v>
      </c>
      <c r="FT103" s="179"/>
      <c r="FU103" s="179"/>
      <c r="FV103" s="179"/>
      <c r="FW103" s="180">
        <f>IF(FW106=0,0,FW108*1000/FW106)</f>
        <v>0</v>
      </c>
      <c r="FX103" s="179"/>
      <c r="FY103" s="179"/>
      <c r="FZ103" s="179"/>
      <c r="GA103" s="180">
        <f>IF(GA106=0,0,GA108*1000/GA106)</f>
        <v>0</v>
      </c>
      <c r="GB103" s="179"/>
      <c r="GC103" s="179"/>
      <c r="GD103" s="179"/>
      <c r="GE103" s="180">
        <f>IF(GE106=0,0,GE108*1000/GE106)</f>
        <v>0</v>
      </c>
      <c r="GF103" s="179"/>
      <c r="GG103" s="179"/>
      <c r="GH103" s="179"/>
      <c r="GI103" s="179"/>
      <c r="GJ103" s="179"/>
      <c r="GK103" s="179"/>
      <c r="GL103" s="179"/>
      <c r="GM103" s="181"/>
    </row>
    <row r="104" spans="1:195" ht="12" customHeight="1">
      <c r="A104" s="168"/>
      <c r="B104" s="473"/>
      <c r="C104" s="129"/>
      <c r="D104" s="128"/>
      <c r="E104" s="129"/>
      <c r="F104" s="176" t="s">
        <v>241</v>
      </c>
      <c r="G104" s="461" t="s">
        <v>242</v>
      </c>
      <c r="H104" s="462"/>
      <c r="I104" s="462"/>
      <c r="J104" s="462"/>
      <c r="K104" s="178"/>
      <c r="L104" s="178"/>
      <c r="M104" s="178"/>
      <c r="N104" s="178"/>
      <c r="O104" s="179"/>
      <c r="P104" s="179"/>
      <c r="Q104" s="179"/>
      <c r="R104" s="179"/>
      <c r="S104" s="180">
        <f>SUM(W104,AA104,AE104)</f>
        <v>0</v>
      </c>
      <c r="T104" s="179"/>
      <c r="U104" s="179"/>
      <c r="V104" s="179"/>
      <c r="W104" s="185"/>
      <c r="X104" s="179"/>
      <c r="Y104" s="179"/>
      <c r="Z104" s="179"/>
      <c r="AA104" s="185"/>
      <c r="AB104" s="179"/>
      <c r="AC104" s="179"/>
      <c r="AD104" s="179"/>
      <c r="AE104" s="185"/>
      <c r="AF104" s="179"/>
      <c r="AG104" s="179"/>
      <c r="AH104" s="179"/>
      <c r="AI104" s="185"/>
      <c r="AJ104" s="179"/>
      <c r="AK104" s="179"/>
      <c r="AL104" s="179"/>
      <c r="AM104" s="185"/>
      <c r="AN104" s="179"/>
      <c r="AO104" s="179"/>
      <c r="AP104" s="179"/>
      <c r="AQ104" s="185"/>
      <c r="AR104" s="179"/>
      <c r="AS104" s="179"/>
      <c r="AT104" s="179"/>
      <c r="AU104" s="185"/>
      <c r="AV104" s="179"/>
      <c r="AW104" s="179"/>
      <c r="AX104" s="179"/>
      <c r="AY104" s="185"/>
      <c r="AZ104" s="179"/>
      <c r="BA104" s="179"/>
      <c r="BB104" s="179"/>
      <c r="BC104" s="185"/>
      <c r="BD104" s="179"/>
      <c r="BE104" s="179"/>
      <c r="BF104" s="179"/>
      <c r="BG104" s="180">
        <f>SUM(BK104,BO104,BS104,BW104)</f>
        <v>0</v>
      </c>
      <c r="BH104" s="179"/>
      <c r="BI104" s="179"/>
      <c r="BJ104" s="179"/>
      <c r="BK104" s="185"/>
      <c r="BL104" s="179"/>
      <c r="BM104" s="179"/>
      <c r="BN104" s="179"/>
      <c r="BO104" s="185"/>
      <c r="BP104" s="179"/>
      <c r="BQ104" s="179"/>
      <c r="BR104" s="179"/>
      <c r="BS104" s="185"/>
      <c r="BT104" s="179"/>
      <c r="BU104" s="179"/>
      <c r="BV104" s="179"/>
      <c r="BW104" s="185"/>
      <c r="BX104" s="179"/>
      <c r="BY104" s="179"/>
      <c r="BZ104" s="179"/>
      <c r="CA104" s="180">
        <f>SUM(CE104,CI104,CM104,CQ104,CU104,CY104)</f>
        <v>0</v>
      </c>
      <c r="CB104" s="179"/>
      <c r="CC104" s="179"/>
      <c r="CD104" s="179"/>
      <c r="CE104" s="185"/>
      <c r="CF104" s="179"/>
      <c r="CG104" s="179"/>
      <c r="CH104" s="179"/>
      <c r="CI104" s="185"/>
      <c r="CJ104" s="179"/>
      <c r="CK104" s="179"/>
      <c r="CL104" s="179"/>
      <c r="CM104" s="185"/>
      <c r="CN104" s="179"/>
      <c r="CO104" s="179"/>
      <c r="CP104" s="179"/>
      <c r="CQ104" s="185"/>
      <c r="CR104" s="179"/>
      <c r="CS104" s="179"/>
      <c r="CT104" s="179"/>
      <c r="CU104" s="185"/>
      <c r="CV104" s="179"/>
      <c r="CW104" s="179"/>
      <c r="CX104" s="179"/>
      <c r="CY104" s="185"/>
      <c r="CZ104" s="179"/>
      <c r="DA104" s="179"/>
      <c r="DB104" s="179"/>
      <c r="DC104" s="185"/>
      <c r="DD104" s="179"/>
      <c r="DE104" s="179"/>
      <c r="DF104" s="179"/>
      <c r="DG104" s="180">
        <f>SUM(DK104,DO104,DS104,DW104,EA104,EE104,EI104,EM104,EQ104)</f>
        <v>0</v>
      </c>
      <c r="DH104" s="179"/>
      <c r="DI104" s="179"/>
      <c r="DJ104" s="179"/>
      <c r="DK104" s="185"/>
      <c r="DL104" s="179"/>
      <c r="DM104" s="179"/>
      <c r="DN104" s="179"/>
      <c r="DO104" s="185"/>
      <c r="DP104" s="179"/>
      <c r="DQ104" s="179"/>
      <c r="DR104" s="179"/>
      <c r="DS104" s="185"/>
      <c r="DT104" s="179"/>
      <c r="DU104" s="179"/>
      <c r="DV104" s="179"/>
      <c r="DW104" s="185"/>
      <c r="DX104" s="179"/>
      <c r="DY104" s="179"/>
      <c r="DZ104" s="179"/>
      <c r="EA104" s="185"/>
      <c r="EB104" s="179"/>
      <c r="EC104" s="179"/>
      <c r="ED104" s="179"/>
      <c r="EE104" s="185"/>
      <c r="EF104" s="179"/>
      <c r="EG104" s="179"/>
      <c r="EH104" s="179"/>
      <c r="EI104" s="185"/>
      <c r="EJ104" s="179"/>
      <c r="EK104" s="179"/>
      <c r="EL104" s="179"/>
      <c r="EM104" s="185"/>
      <c r="EN104" s="179"/>
      <c r="EO104" s="179"/>
      <c r="EP104" s="179"/>
      <c r="EQ104" s="185"/>
      <c r="ER104" s="179"/>
      <c r="ES104" s="179"/>
      <c r="ET104" s="179"/>
      <c r="EU104" s="179"/>
      <c r="EV104" s="179"/>
      <c r="EW104" s="179"/>
      <c r="EX104" s="179"/>
      <c r="EY104" s="179"/>
      <c r="EZ104" s="179"/>
      <c r="FA104" s="179"/>
      <c r="FB104" s="179"/>
      <c r="FC104" s="185"/>
      <c r="FD104" s="179"/>
      <c r="FE104" s="179"/>
      <c r="FF104" s="179"/>
      <c r="FG104" s="185"/>
      <c r="FH104" s="179"/>
      <c r="FI104" s="179"/>
      <c r="FJ104" s="179"/>
      <c r="FK104" s="185"/>
      <c r="FL104" s="179"/>
      <c r="FM104" s="179"/>
      <c r="FN104" s="179"/>
      <c r="FO104" s="185"/>
      <c r="FP104" s="179"/>
      <c r="FQ104" s="179"/>
      <c r="FR104" s="179"/>
      <c r="FS104" s="185"/>
      <c r="FT104" s="179"/>
      <c r="FU104" s="179"/>
      <c r="FV104" s="179"/>
      <c r="FW104" s="185"/>
      <c r="FX104" s="179"/>
      <c r="FY104" s="179"/>
      <c r="FZ104" s="179"/>
      <c r="GA104" s="185"/>
      <c r="GB104" s="179"/>
      <c r="GC104" s="179"/>
      <c r="GD104" s="179"/>
      <c r="GE104" s="185"/>
      <c r="GF104" s="179"/>
      <c r="GG104" s="179"/>
      <c r="GH104" s="179"/>
      <c r="GI104" s="179"/>
      <c r="GJ104" s="179"/>
      <c r="GK104" s="179"/>
      <c r="GL104" s="179"/>
      <c r="GM104" s="181"/>
    </row>
    <row r="105" spans="1:195" ht="12" customHeight="1">
      <c r="A105" s="168"/>
      <c r="B105" s="473"/>
      <c r="C105" s="129"/>
      <c r="D105" s="128"/>
      <c r="E105" s="129"/>
      <c r="F105" s="176" t="s">
        <v>243</v>
      </c>
      <c r="G105" s="461" t="s">
        <v>244</v>
      </c>
      <c r="H105" s="462"/>
      <c r="I105" s="462"/>
      <c r="J105" s="462"/>
      <c r="K105" s="178"/>
      <c r="L105" s="178"/>
      <c r="M105" s="178"/>
      <c r="N105" s="178"/>
      <c r="O105" s="179"/>
      <c r="P105" s="179"/>
      <c r="Q105" s="179"/>
      <c r="R105" s="179"/>
      <c r="S105" s="179"/>
      <c r="T105" s="179"/>
      <c r="U105" s="179"/>
      <c r="V105" s="179"/>
      <c r="W105" s="185"/>
      <c r="X105" s="179"/>
      <c r="Y105" s="179"/>
      <c r="Z105" s="179"/>
      <c r="AA105" s="185"/>
      <c r="AB105" s="179"/>
      <c r="AC105" s="179"/>
      <c r="AD105" s="179"/>
      <c r="AE105" s="185"/>
      <c r="AF105" s="179"/>
      <c r="AG105" s="179"/>
      <c r="AH105" s="179"/>
      <c r="AI105" s="185"/>
      <c r="AJ105" s="179"/>
      <c r="AK105" s="179"/>
      <c r="AL105" s="179"/>
      <c r="AM105" s="185"/>
      <c r="AN105" s="179"/>
      <c r="AO105" s="179"/>
      <c r="AP105" s="179"/>
      <c r="AQ105" s="185"/>
      <c r="AR105" s="179"/>
      <c r="AS105" s="179"/>
      <c r="AT105" s="179"/>
      <c r="AU105" s="185"/>
      <c r="AV105" s="179"/>
      <c r="AW105" s="179"/>
      <c r="AX105" s="179"/>
      <c r="AY105" s="185"/>
      <c r="AZ105" s="179"/>
      <c r="BA105" s="179"/>
      <c r="BB105" s="179"/>
      <c r="BC105" s="185"/>
      <c r="BD105" s="179"/>
      <c r="BE105" s="179"/>
      <c r="BF105" s="179"/>
      <c r="BG105" s="179"/>
      <c r="BH105" s="179"/>
      <c r="BI105" s="179"/>
      <c r="BJ105" s="179"/>
      <c r="BK105" s="185"/>
      <c r="BL105" s="179"/>
      <c r="BM105" s="179"/>
      <c r="BN105" s="179"/>
      <c r="BO105" s="185"/>
      <c r="BP105" s="179"/>
      <c r="BQ105" s="179"/>
      <c r="BR105" s="179"/>
      <c r="BS105" s="185"/>
      <c r="BT105" s="179"/>
      <c r="BU105" s="179"/>
      <c r="BV105" s="179"/>
      <c r="BW105" s="185"/>
      <c r="BX105" s="179"/>
      <c r="BY105" s="179"/>
      <c r="BZ105" s="179"/>
      <c r="CA105" s="179"/>
      <c r="CB105" s="179"/>
      <c r="CC105" s="179"/>
      <c r="CD105" s="179"/>
      <c r="CE105" s="185"/>
      <c r="CF105" s="179"/>
      <c r="CG105" s="179"/>
      <c r="CH105" s="179"/>
      <c r="CI105" s="185"/>
      <c r="CJ105" s="179"/>
      <c r="CK105" s="179"/>
      <c r="CL105" s="179"/>
      <c r="CM105" s="185"/>
      <c r="CN105" s="179"/>
      <c r="CO105" s="179"/>
      <c r="CP105" s="179"/>
      <c r="CQ105" s="185"/>
      <c r="CR105" s="179"/>
      <c r="CS105" s="179"/>
      <c r="CT105" s="179"/>
      <c r="CU105" s="185"/>
      <c r="CV105" s="179"/>
      <c r="CW105" s="179"/>
      <c r="CX105" s="179"/>
      <c r="CY105" s="185"/>
      <c r="CZ105" s="179"/>
      <c r="DA105" s="179"/>
      <c r="DB105" s="179"/>
      <c r="DC105" s="185"/>
      <c r="DD105" s="179"/>
      <c r="DE105" s="179"/>
      <c r="DF105" s="179"/>
      <c r="DG105" s="179"/>
      <c r="DH105" s="179"/>
      <c r="DI105" s="179"/>
      <c r="DJ105" s="179"/>
      <c r="DK105" s="185"/>
      <c r="DL105" s="179"/>
      <c r="DM105" s="179"/>
      <c r="DN105" s="179"/>
      <c r="DO105" s="185"/>
      <c r="DP105" s="179"/>
      <c r="DQ105" s="179"/>
      <c r="DR105" s="179"/>
      <c r="DS105" s="185"/>
      <c r="DT105" s="179"/>
      <c r="DU105" s="179"/>
      <c r="DV105" s="179"/>
      <c r="DW105" s="185"/>
      <c r="DX105" s="179"/>
      <c r="DY105" s="179"/>
      <c r="DZ105" s="179"/>
      <c r="EA105" s="185"/>
      <c r="EB105" s="179"/>
      <c r="EC105" s="179"/>
      <c r="ED105" s="179"/>
      <c r="EE105" s="185"/>
      <c r="EF105" s="179"/>
      <c r="EG105" s="179"/>
      <c r="EH105" s="179"/>
      <c r="EI105" s="185"/>
      <c r="EJ105" s="179"/>
      <c r="EK105" s="179"/>
      <c r="EL105" s="179"/>
      <c r="EM105" s="185"/>
      <c r="EN105" s="179"/>
      <c r="EO105" s="179"/>
      <c r="EP105" s="179"/>
      <c r="EQ105" s="185"/>
      <c r="ER105" s="179"/>
      <c r="ES105" s="179"/>
      <c r="ET105" s="179"/>
      <c r="EU105" s="179"/>
      <c r="EV105" s="179"/>
      <c r="EW105" s="179"/>
      <c r="EX105" s="179"/>
      <c r="EY105" s="179"/>
      <c r="EZ105" s="179"/>
      <c r="FA105" s="179"/>
      <c r="FB105" s="179"/>
      <c r="FC105" s="185"/>
      <c r="FD105" s="179"/>
      <c r="FE105" s="179"/>
      <c r="FF105" s="179"/>
      <c r="FG105" s="185"/>
      <c r="FH105" s="179"/>
      <c r="FI105" s="179"/>
      <c r="FJ105" s="179"/>
      <c r="FK105" s="185"/>
      <c r="FL105" s="179"/>
      <c r="FM105" s="179"/>
      <c r="FN105" s="179"/>
      <c r="FO105" s="185"/>
      <c r="FP105" s="179"/>
      <c r="FQ105" s="179"/>
      <c r="FR105" s="179"/>
      <c r="FS105" s="185"/>
      <c r="FT105" s="179"/>
      <c r="FU105" s="179"/>
      <c r="FV105" s="179"/>
      <c r="FW105" s="185"/>
      <c r="FX105" s="179"/>
      <c r="FY105" s="179"/>
      <c r="FZ105" s="179"/>
      <c r="GA105" s="185"/>
      <c r="GB105" s="179"/>
      <c r="GC105" s="179"/>
      <c r="GD105" s="179"/>
      <c r="GE105" s="185"/>
      <c r="GF105" s="179"/>
      <c r="GG105" s="179"/>
      <c r="GH105" s="179"/>
      <c r="GI105" s="179"/>
      <c r="GJ105" s="179"/>
      <c r="GK105" s="179"/>
      <c r="GL105" s="179"/>
      <c r="GM105" s="181"/>
    </row>
    <row r="106" spans="1:195" ht="12" customHeight="1">
      <c r="A106" s="168"/>
      <c r="B106" s="473"/>
      <c r="C106" s="129"/>
      <c r="D106" s="128"/>
      <c r="E106" s="129"/>
      <c r="F106" s="176" t="s">
        <v>245</v>
      </c>
      <c r="G106" s="461" t="s">
        <v>246</v>
      </c>
      <c r="H106" s="462"/>
      <c r="I106" s="462"/>
      <c r="J106" s="462"/>
      <c r="K106" s="178"/>
      <c r="L106" s="178"/>
      <c r="M106" s="178"/>
      <c r="N106" s="178"/>
      <c r="O106" s="179"/>
      <c r="P106" s="179"/>
      <c r="Q106" s="179"/>
      <c r="R106" s="179"/>
      <c r="S106" s="180">
        <f>SUM(W106,AA106,AE106)</f>
        <v>0</v>
      </c>
      <c r="T106" s="179"/>
      <c r="U106" s="179"/>
      <c r="V106" s="179"/>
      <c r="W106" s="180">
        <f>W104*W105</f>
        <v>0</v>
      </c>
      <c r="X106" s="179"/>
      <c r="Y106" s="179"/>
      <c r="Z106" s="179"/>
      <c r="AA106" s="180">
        <f>AA104*AA105</f>
        <v>0</v>
      </c>
      <c r="AB106" s="179"/>
      <c r="AC106" s="179"/>
      <c r="AD106" s="179"/>
      <c r="AE106" s="180">
        <f>AE104*AE105</f>
        <v>0</v>
      </c>
      <c r="AF106" s="179"/>
      <c r="AG106" s="179"/>
      <c r="AH106" s="179"/>
      <c r="AI106" s="180">
        <f>AI104*AI105</f>
        <v>0</v>
      </c>
      <c r="AJ106" s="179"/>
      <c r="AK106" s="179"/>
      <c r="AL106" s="179"/>
      <c r="AM106" s="180">
        <f>AM104*AM105</f>
        <v>0</v>
      </c>
      <c r="AN106" s="179"/>
      <c r="AO106" s="179"/>
      <c r="AP106" s="179"/>
      <c r="AQ106" s="180">
        <f>AQ104*AQ105</f>
        <v>0</v>
      </c>
      <c r="AR106" s="179"/>
      <c r="AS106" s="179"/>
      <c r="AT106" s="179"/>
      <c r="AU106" s="180">
        <f>AU104*AU105</f>
        <v>0</v>
      </c>
      <c r="AV106" s="179"/>
      <c r="AW106" s="179"/>
      <c r="AX106" s="179"/>
      <c r="AY106" s="180">
        <f>AY104*AY105</f>
        <v>0</v>
      </c>
      <c r="AZ106" s="179"/>
      <c r="BA106" s="179"/>
      <c r="BB106" s="179"/>
      <c r="BC106" s="180">
        <f>BC104*BC105</f>
        <v>0</v>
      </c>
      <c r="BD106" s="179"/>
      <c r="BE106" s="179"/>
      <c r="BF106" s="179"/>
      <c r="BG106" s="180">
        <f>SUM(BK106,BO106,BS106,BW106)</f>
        <v>0</v>
      </c>
      <c r="BH106" s="179"/>
      <c r="BI106" s="179"/>
      <c r="BJ106" s="179"/>
      <c r="BK106" s="180">
        <f>BK104*BK105</f>
        <v>0</v>
      </c>
      <c r="BL106" s="179"/>
      <c r="BM106" s="179"/>
      <c r="BN106" s="179"/>
      <c r="BO106" s="180">
        <f>BO104*BO105</f>
        <v>0</v>
      </c>
      <c r="BP106" s="179"/>
      <c r="BQ106" s="179"/>
      <c r="BR106" s="179"/>
      <c r="BS106" s="180">
        <f>BS104*BS105</f>
        <v>0</v>
      </c>
      <c r="BT106" s="179"/>
      <c r="BU106" s="179"/>
      <c r="BV106" s="179"/>
      <c r="BW106" s="180">
        <f>BW104*BW105</f>
        <v>0</v>
      </c>
      <c r="BX106" s="179"/>
      <c r="BY106" s="179"/>
      <c r="BZ106" s="179"/>
      <c r="CA106" s="180">
        <f>SUM(CE106,CI106,CM106,CQ106,CU106,CY106)</f>
        <v>0</v>
      </c>
      <c r="CB106" s="179"/>
      <c r="CC106" s="179"/>
      <c r="CD106" s="179"/>
      <c r="CE106" s="180">
        <f>CE104*CE105</f>
        <v>0</v>
      </c>
      <c r="CF106" s="179"/>
      <c r="CG106" s="179"/>
      <c r="CH106" s="179"/>
      <c r="CI106" s="180">
        <f>CI104*CI105</f>
        <v>0</v>
      </c>
      <c r="CJ106" s="179"/>
      <c r="CK106" s="179"/>
      <c r="CL106" s="179"/>
      <c r="CM106" s="180">
        <f>CM104*CM105</f>
        <v>0</v>
      </c>
      <c r="CN106" s="179"/>
      <c r="CO106" s="179"/>
      <c r="CP106" s="179"/>
      <c r="CQ106" s="180">
        <f>CQ104*CQ105</f>
        <v>0</v>
      </c>
      <c r="CR106" s="179"/>
      <c r="CS106" s="179"/>
      <c r="CT106" s="179"/>
      <c r="CU106" s="180">
        <f>CU104*CU105</f>
        <v>0</v>
      </c>
      <c r="CV106" s="179"/>
      <c r="CW106" s="179"/>
      <c r="CX106" s="179"/>
      <c r="CY106" s="180">
        <f>CY104*CY105</f>
        <v>0</v>
      </c>
      <c r="CZ106" s="179"/>
      <c r="DA106" s="179"/>
      <c r="DB106" s="179"/>
      <c r="DC106" s="180">
        <f>DC104*DC105</f>
        <v>0</v>
      </c>
      <c r="DD106" s="179"/>
      <c r="DE106" s="179"/>
      <c r="DF106" s="179"/>
      <c r="DG106" s="180">
        <f>SUM(DK106,DO106,DS106,DW106,EA106,EE106,EI106,EM106,EQ106)</f>
        <v>0</v>
      </c>
      <c r="DH106" s="179"/>
      <c r="DI106" s="179"/>
      <c r="DJ106" s="179"/>
      <c r="DK106" s="180">
        <f>DK104*DK105</f>
        <v>0</v>
      </c>
      <c r="DL106" s="179"/>
      <c r="DM106" s="179"/>
      <c r="DN106" s="179"/>
      <c r="DO106" s="180">
        <f>DO104*DO105</f>
        <v>0</v>
      </c>
      <c r="DP106" s="179"/>
      <c r="DQ106" s="179"/>
      <c r="DR106" s="179"/>
      <c r="DS106" s="180">
        <f>DS104*DS105</f>
        <v>0</v>
      </c>
      <c r="DT106" s="179"/>
      <c r="DU106" s="179"/>
      <c r="DV106" s="179"/>
      <c r="DW106" s="180">
        <f>DW104*DW105</f>
        <v>0</v>
      </c>
      <c r="DX106" s="179"/>
      <c r="DY106" s="179"/>
      <c r="DZ106" s="179"/>
      <c r="EA106" s="180">
        <f>EA104*EA105</f>
        <v>0</v>
      </c>
      <c r="EB106" s="179"/>
      <c r="EC106" s="179"/>
      <c r="ED106" s="179"/>
      <c r="EE106" s="180">
        <f>EE104*EE105</f>
        <v>0</v>
      </c>
      <c r="EF106" s="179"/>
      <c r="EG106" s="179"/>
      <c r="EH106" s="179"/>
      <c r="EI106" s="180">
        <f>EI104*EI105</f>
        <v>0</v>
      </c>
      <c r="EJ106" s="179"/>
      <c r="EK106" s="179"/>
      <c r="EL106" s="179"/>
      <c r="EM106" s="180">
        <f>EM104*EM105</f>
        <v>0</v>
      </c>
      <c r="EN106" s="179"/>
      <c r="EO106" s="179"/>
      <c r="EP106" s="179"/>
      <c r="EQ106" s="180">
        <f>EQ104*EQ105</f>
        <v>0</v>
      </c>
      <c r="ER106" s="179"/>
      <c r="ES106" s="179"/>
      <c r="ET106" s="179"/>
      <c r="EU106" s="179"/>
      <c r="EV106" s="179"/>
      <c r="EW106" s="179"/>
      <c r="EX106" s="179"/>
      <c r="EY106" s="179"/>
      <c r="EZ106" s="179"/>
      <c r="FA106" s="179"/>
      <c r="FB106" s="179"/>
      <c r="FC106" s="180">
        <f>FC104*FC105</f>
        <v>0</v>
      </c>
      <c r="FD106" s="179"/>
      <c r="FE106" s="179"/>
      <c r="FF106" s="179"/>
      <c r="FG106" s="180">
        <f>FG104*FG105</f>
        <v>0</v>
      </c>
      <c r="FH106" s="179"/>
      <c r="FI106" s="179"/>
      <c r="FJ106" s="179"/>
      <c r="FK106" s="180">
        <f>FK104*FK105</f>
        <v>0</v>
      </c>
      <c r="FL106" s="179"/>
      <c r="FM106" s="179"/>
      <c r="FN106" s="179"/>
      <c r="FO106" s="180">
        <f>FO104*FO105</f>
        <v>0</v>
      </c>
      <c r="FP106" s="179"/>
      <c r="FQ106" s="179"/>
      <c r="FR106" s="179"/>
      <c r="FS106" s="180">
        <f>FS104*FS105</f>
        <v>0</v>
      </c>
      <c r="FT106" s="179"/>
      <c r="FU106" s="179"/>
      <c r="FV106" s="179"/>
      <c r="FW106" s="180">
        <f>FW104*FW105</f>
        <v>0</v>
      </c>
      <c r="FX106" s="179"/>
      <c r="FY106" s="179"/>
      <c r="FZ106" s="179"/>
      <c r="GA106" s="180">
        <f>GA104*GA105</f>
        <v>0</v>
      </c>
      <c r="GB106" s="179"/>
      <c r="GC106" s="179"/>
      <c r="GD106" s="179"/>
      <c r="GE106" s="180">
        <f>GE104*GE105</f>
        <v>0</v>
      </c>
      <c r="GF106" s="179"/>
      <c r="GG106" s="179"/>
      <c r="GH106" s="179"/>
      <c r="GI106" s="179"/>
      <c r="GJ106" s="179"/>
      <c r="GK106" s="179"/>
      <c r="GL106" s="179"/>
      <c r="GM106" s="181"/>
    </row>
    <row r="107" spans="1:195" ht="12" customHeight="1">
      <c r="A107" s="168"/>
      <c r="B107" s="473"/>
      <c r="C107" s="129"/>
      <c r="D107" s="128"/>
      <c r="E107" s="129"/>
      <c r="F107" s="176" t="s">
        <v>247</v>
      </c>
      <c r="G107" s="461" t="s">
        <v>248</v>
      </c>
      <c r="H107" s="462"/>
      <c r="I107" s="463"/>
      <c r="J107" s="177" t="s">
        <v>232</v>
      </c>
      <c r="K107" s="178"/>
      <c r="L107" s="178"/>
      <c r="M107" s="178"/>
      <c r="N107" s="178"/>
      <c r="O107" s="179"/>
      <c r="P107" s="179"/>
      <c r="Q107" s="179"/>
      <c r="R107" s="179"/>
      <c r="S107" s="180">
        <f>SUM(W107,AA107,AE107)</f>
        <v>0</v>
      </c>
      <c r="T107" s="179"/>
      <c r="U107" s="179"/>
      <c r="V107" s="179"/>
      <c r="W107" s="180">
        <f>W100*W104/1000</f>
        <v>0</v>
      </c>
      <c r="X107" s="179"/>
      <c r="Y107" s="179"/>
      <c r="Z107" s="179"/>
      <c r="AA107" s="180">
        <f>AA100*AA104/1000</f>
        <v>0</v>
      </c>
      <c r="AB107" s="179"/>
      <c r="AC107" s="179"/>
      <c r="AD107" s="179"/>
      <c r="AE107" s="180">
        <f>AE100*AE104/1000</f>
        <v>0</v>
      </c>
      <c r="AF107" s="179"/>
      <c r="AG107" s="179"/>
      <c r="AH107" s="179"/>
      <c r="AI107" s="180">
        <f>AI100*AI104/1000</f>
        <v>0</v>
      </c>
      <c r="AJ107" s="179"/>
      <c r="AK107" s="179"/>
      <c r="AL107" s="179"/>
      <c r="AM107" s="180">
        <f>AM100*AM104/1000</f>
        <v>0</v>
      </c>
      <c r="AN107" s="179"/>
      <c r="AO107" s="179"/>
      <c r="AP107" s="179"/>
      <c r="AQ107" s="180">
        <f>AQ100*AQ104/1000</f>
        <v>0</v>
      </c>
      <c r="AR107" s="179"/>
      <c r="AS107" s="179"/>
      <c r="AT107" s="179"/>
      <c r="AU107" s="180">
        <f>AU100*AU104/1000</f>
        <v>0</v>
      </c>
      <c r="AV107" s="179"/>
      <c r="AW107" s="179"/>
      <c r="AX107" s="179"/>
      <c r="AY107" s="180">
        <f>AY98*AY104/1000+AY115+AY120+AY125</f>
        <v>0</v>
      </c>
      <c r="AZ107" s="179"/>
      <c r="BA107" s="179"/>
      <c r="BB107" s="179"/>
      <c r="BC107" s="180">
        <f>BC98*BC104/1000+BC115+BC120+BC125</f>
        <v>0</v>
      </c>
      <c r="BD107" s="179"/>
      <c r="BE107" s="179"/>
      <c r="BF107" s="179"/>
      <c r="BG107" s="180">
        <f>SUM(BK107,BO107,BS107,BW107)</f>
        <v>0</v>
      </c>
      <c r="BH107" s="179"/>
      <c r="BI107" s="179"/>
      <c r="BJ107" s="179"/>
      <c r="BK107" s="180">
        <f>BK98*BK104/1000+BK115+BK120+BK125</f>
        <v>0</v>
      </c>
      <c r="BL107" s="179"/>
      <c r="BM107" s="179"/>
      <c r="BN107" s="179"/>
      <c r="BO107" s="180">
        <f>BO98*BO104/1000+BO115+BO120+BO125</f>
        <v>0</v>
      </c>
      <c r="BP107" s="179"/>
      <c r="BQ107" s="179"/>
      <c r="BR107" s="179"/>
      <c r="BS107" s="180">
        <f>BS98*BS104/1000+BS115+BS120+BS125</f>
        <v>0</v>
      </c>
      <c r="BT107" s="179"/>
      <c r="BU107" s="179"/>
      <c r="BV107" s="179"/>
      <c r="BW107" s="180">
        <f>BW98*BW104/1000+BW115+BW120+BW125</f>
        <v>0</v>
      </c>
      <c r="BX107" s="179"/>
      <c r="BY107" s="179"/>
      <c r="BZ107" s="179"/>
      <c r="CA107" s="180">
        <f>SUM(CE107,CI107,CM107,CQ107,CU107,CY107)</f>
        <v>0</v>
      </c>
      <c r="CB107" s="179"/>
      <c r="CC107" s="179"/>
      <c r="CD107" s="179"/>
      <c r="CE107" s="180">
        <f>CE98*CE104/1000+CE115+CE120+CE125</f>
        <v>0</v>
      </c>
      <c r="CF107" s="179"/>
      <c r="CG107" s="179"/>
      <c r="CH107" s="179"/>
      <c r="CI107" s="180">
        <f>CI98*CI104/1000+CI115+CI120+CI125</f>
        <v>0</v>
      </c>
      <c r="CJ107" s="179"/>
      <c r="CK107" s="179"/>
      <c r="CL107" s="179"/>
      <c r="CM107" s="180">
        <f>CM98*CM104/1000+CM115+CM120+CM125</f>
        <v>0</v>
      </c>
      <c r="CN107" s="179"/>
      <c r="CO107" s="179"/>
      <c r="CP107" s="179"/>
      <c r="CQ107" s="180">
        <f>CQ98*CQ104/1000+CQ115+CQ120+CQ125</f>
        <v>0</v>
      </c>
      <c r="CR107" s="179"/>
      <c r="CS107" s="179"/>
      <c r="CT107" s="179"/>
      <c r="CU107" s="180">
        <f>CU98*CU104/1000+CU115+CU120+CU125</f>
        <v>0</v>
      </c>
      <c r="CV107" s="179"/>
      <c r="CW107" s="179"/>
      <c r="CX107" s="179"/>
      <c r="CY107" s="180">
        <f>CY98*CY104/1000+CY115+CY120+CY125</f>
        <v>0</v>
      </c>
      <c r="CZ107" s="179"/>
      <c r="DA107" s="179"/>
      <c r="DB107" s="179"/>
      <c r="DC107" s="180">
        <f>DC98*DC104/1000+DC115+DC120+DC125</f>
        <v>0</v>
      </c>
      <c r="DD107" s="179"/>
      <c r="DE107" s="179"/>
      <c r="DF107" s="179"/>
      <c r="DG107" s="180">
        <f>SUM(DK107,DO107,DS107,DW107,EA107,EE107,EI107,EM107,EQ107)</f>
        <v>0</v>
      </c>
      <c r="DH107" s="179"/>
      <c r="DI107" s="179"/>
      <c r="DJ107" s="179"/>
      <c r="DK107" s="180">
        <f>DK98*DK104/1000+DK115+DK120+DK125</f>
        <v>0</v>
      </c>
      <c r="DL107" s="179"/>
      <c r="DM107" s="179"/>
      <c r="DN107" s="179"/>
      <c r="DO107" s="180">
        <f>DO98*DO104/1000+DO115+DO120+DO125</f>
        <v>0</v>
      </c>
      <c r="DP107" s="179"/>
      <c r="DQ107" s="179"/>
      <c r="DR107" s="179"/>
      <c r="DS107" s="180">
        <f>DS98*DS104/1000+DS115+DS120+DS125</f>
        <v>0</v>
      </c>
      <c r="DT107" s="179"/>
      <c r="DU107" s="179"/>
      <c r="DV107" s="179"/>
      <c r="DW107" s="180">
        <f>DW98*DW104/1000+DW115+DW120+DW125</f>
        <v>0</v>
      </c>
      <c r="DX107" s="179"/>
      <c r="DY107" s="179"/>
      <c r="DZ107" s="179"/>
      <c r="EA107" s="180">
        <f>EA98*EA104/1000+EA115+EA120+EA125</f>
        <v>0</v>
      </c>
      <c r="EB107" s="179"/>
      <c r="EC107" s="179"/>
      <c r="ED107" s="179"/>
      <c r="EE107" s="180">
        <f>EE98*EE104/1000+EE115+EE120+EE125</f>
        <v>0</v>
      </c>
      <c r="EF107" s="179"/>
      <c r="EG107" s="179"/>
      <c r="EH107" s="179"/>
      <c r="EI107" s="180">
        <f>EI98*EI104/1000+EI115+EI120+EI125</f>
        <v>0</v>
      </c>
      <c r="EJ107" s="179"/>
      <c r="EK107" s="179"/>
      <c r="EL107" s="179"/>
      <c r="EM107" s="180">
        <f>EM98*EM104/1000+EM115+EM120+EM125</f>
        <v>0</v>
      </c>
      <c r="EN107" s="179"/>
      <c r="EO107" s="179"/>
      <c r="EP107" s="179"/>
      <c r="EQ107" s="180">
        <f>EQ98*EQ104/1000+EQ115+EQ120+EQ125</f>
        <v>0</v>
      </c>
      <c r="ER107" s="179"/>
      <c r="ES107" s="179"/>
      <c r="ET107" s="179"/>
      <c r="EU107" s="179"/>
      <c r="EV107" s="179"/>
      <c r="EW107" s="179"/>
      <c r="EX107" s="179"/>
      <c r="EY107" s="179"/>
      <c r="EZ107" s="179"/>
      <c r="FA107" s="179"/>
      <c r="FB107" s="179"/>
      <c r="FC107" s="180">
        <f>FC98*FC104/1000+FC115+FC120+FC125</f>
        <v>0</v>
      </c>
      <c r="FD107" s="179"/>
      <c r="FE107" s="179"/>
      <c r="FF107" s="179"/>
      <c r="FG107" s="180">
        <f>FG98*FG104/1000+FG115+FG120+FG125</f>
        <v>0</v>
      </c>
      <c r="FH107" s="179"/>
      <c r="FI107" s="179"/>
      <c r="FJ107" s="179"/>
      <c r="FK107" s="180">
        <f>FK98*FK104/1000+FK115+FK120+FK125</f>
        <v>0</v>
      </c>
      <c r="FL107" s="179"/>
      <c r="FM107" s="179"/>
      <c r="FN107" s="179"/>
      <c r="FO107" s="180">
        <f>FO98*FO104/1000+FO115+FO120+FO125</f>
        <v>0</v>
      </c>
      <c r="FP107" s="179"/>
      <c r="FQ107" s="179"/>
      <c r="FR107" s="179"/>
      <c r="FS107" s="180">
        <f>FS98*FS104/1000+FS115+FS120+FS125</f>
        <v>0</v>
      </c>
      <c r="FT107" s="179"/>
      <c r="FU107" s="179"/>
      <c r="FV107" s="179"/>
      <c r="FW107" s="180">
        <f>FW98*FW104/1000+FW115+FW120+FW125</f>
        <v>0</v>
      </c>
      <c r="FX107" s="179"/>
      <c r="FY107" s="179"/>
      <c r="FZ107" s="179"/>
      <c r="GA107" s="180">
        <f>GA98*GA104/1000+GA115+GA120+GA125</f>
        <v>0</v>
      </c>
      <c r="GB107" s="179"/>
      <c r="GC107" s="179"/>
      <c r="GD107" s="179"/>
      <c r="GE107" s="180">
        <f>GE98*GE104/1000+GE115+GE120+GE125</f>
        <v>0</v>
      </c>
      <c r="GF107" s="179"/>
      <c r="GG107" s="179"/>
      <c r="GH107" s="179"/>
      <c r="GI107" s="179"/>
      <c r="GJ107" s="179"/>
      <c r="GK107" s="179"/>
      <c r="GL107" s="179"/>
      <c r="GM107" s="181"/>
    </row>
    <row r="108" spans="1:195" ht="12" customHeight="1">
      <c r="A108" s="168"/>
      <c r="B108" s="473"/>
      <c r="C108" s="129"/>
      <c r="D108" s="128"/>
      <c r="E108" s="129"/>
      <c r="F108" s="176" t="s">
        <v>249</v>
      </c>
      <c r="G108" s="464"/>
      <c r="H108" s="465"/>
      <c r="I108" s="465"/>
      <c r="J108" s="182" t="s">
        <v>234</v>
      </c>
      <c r="K108" s="178"/>
      <c r="L108" s="178"/>
      <c r="M108" s="178"/>
      <c r="N108" s="178"/>
      <c r="O108" s="179"/>
      <c r="P108" s="179"/>
      <c r="Q108" s="179"/>
      <c r="R108" s="179"/>
      <c r="S108" s="180">
        <f>SUM(W108,AA108,AE108)</f>
        <v>0</v>
      </c>
      <c r="T108" s="179"/>
      <c r="U108" s="179"/>
      <c r="V108" s="179"/>
      <c r="W108" s="180">
        <f>W101*W104/1000</f>
        <v>0</v>
      </c>
      <c r="X108" s="179"/>
      <c r="Y108" s="179"/>
      <c r="Z108" s="179"/>
      <c r="AA108" s="180">
        <f>AA101*AA104/1000</f>
        <v>0</v>
      </c>
      <c r="AB108" s="179"/>
      <c r="AC108" s="179"/>
      <c r="AD108" s="179"/>
      <c r="AE108" s="180">
        <f>AE101*AE104/1000</f>
        <v>0</v>
      </c>
      <c r="AF108" s="179"/>
      <c r="AG108" s="179"/>
      <c r="AH108" s="179"/>
      <c r="AI108" s="180">
        <f>AI101*AI104/1000</f>
        <v>0</v>
      </c>
      <c r="AJ108" s="179"/>
      <c r="AK108" s="179"/>
      <c r="AL108" s="179"/>
      <c r="AM108" s="180">
        <f>AM101*AM104/1000</f>
        <v>0</v>
      </c>
      <c r="AN108" s="179"/>
      <c r="AO108" s="179"/>
      <c r="AP108" s="179"/>
      <c r="AQ108" s="180">
        <f>AQ101*AQ104/1000</f>
        <v>0</v>
      </c>
      <c r="AR108" s="179"/>
      <c r="AS108" s="179"/>
      <c r="AT108" s="179"/>
      <c r="AU108" s="180">
        <f>AU101*AU104/1000</f>
        <v>0</v>
      </c>
      <c r="AV108" s="179"/>
      <c r="AW108" s="179"/>
      <c r="AX108" s="179"/>
      <c r="AY108" s="180">
        <f>AY99*AY104/1000+AY116+AY121+AY126</f>
        <v>0</v>
      </c>
      <c r="AZ108" s="179"/>
      <c r="BA108" s="179"/>
      <c r="BB108" s="179"/>
      <c r="BC108" s="180">
        <f>BC99*BC104/1000+BC116+BC121+BC126</f>
        <v>0</v>
      </c>
      <c r="BD108" s="179"/>
      <c r="BE108" s="179"/>
      <c r="BF108" s="179"/>
      <c r="BG108" s="180">
        <f>SUM(BK108,BO108,BS108,BW108)</f>
        <v>0</v>
      </c>
      <c r="BH108" s="179"/>
      <c r="BI108" s="179"/>
      <c r="BJ108" s="179"/>
      <c r="BK108" s="180">
        <f>BK99*BK104/1000+BK116+BK121+BK126</f>
        <v>0</v>
      </c>
      <c r="BL108" s="179"/>
      <c r="BM108" s="179"/>
      <c r="BN108" s="179"/>
      <c r="BO108" s="180">
        <f>BO99*BO104/1000+BO116+BO121+BO126</f>
        <v>0</v>
      </c>
      <c r="BP108" s="179"/>
      <c r="BQ108" s="179"/>
      <c r="BR108" s="179"/>
      <c r="BS108" s="180">
        <f>BS99*BS104/1000+BS116+BS121+BS126</f>
        <v>0</v>
      </c>
      <c r="BT108" s="179"/>
      <c r="BU108" s="179"/>
      <c r="BV108" s="179"/>
      <c r="BW108" s="180">
        <f>BW99*BW104/1000+BW116+BW121+BW126</f>
        <v>0</v>
      </c>
      <c r="BX108" s="179"/>
      <c r="BY108" s="179"/>
      <c r="BZ108" s="179"/>
      <c r="CA108" s="180">
        <f>SUM(CE108,CI108,CM108,CQ108,CU108,CY108)</f>
        <v>0</v>
      </c>
      <c r="CB108" s="179"/>
      <c r="CC108" s="179"/>
      <c r="CD108" s="179"/>
      <c r="CE108" s="180">
        <f>CE99*CE104/1000+CE116+CE121+CE126</f>
        <v>0</v>
      </c>
      <c r="CF108" s="179"/>
      <c r="CG108" s="179"/>
      <c r="CH108" s="179"/>
      <c r="CI108" s="180">
        <f>CI99*CI104/1000+CI116+CI121+CI126</f>
        <v>0</v>
      </c>
      <c r="CJ108" s="179"/>
      <c r="CK108" s="179"/>
      <c r="CL108" s="179"/>
      <c r="CM108" s="180">
        <f>CM99*CM104/1000+CM116+CM121+CM126</f>
        <v>0</v>
      </c>
      <c r="CN108" s="179"/>
      <c r="CO108" s="179"/>
      <c r="CP108" s="179"/>
      <c r="CQ108" s="180">
        <f>CQ99*CQ104/1000+CQ116+CQ121+CQ126</f>
        <v>0</v>
      </c>
      <c r="CR108" s="179"/>
      <c r="CS108" s="179"/>
      <c r="CT108" s="179"/>
      <c r="CU108" s="180">
        <f>CU99*CU104/1000+CU116+CU121+CU126</f>
        <v>0</v>
      </c>
      <c r="CV108" s="179"/>
      <c r="CW108" s="179"/>
      <c r="CX108" s="179"/>
      <c r="CY108" s="180">
        <f>CY99*CY104/1000+CY116+CY121+CY126</f>
        <v>0</v>
      </c>
      <c r="CZ108" s="179"/>
      <c r="DA108" s="179"/>
      <c r="DB108" s="179"/>
      <c r="DC108" s="180">
        <f>DC99*DC104/1000+DC116+DC121+DC126</f>
        <v>0</v>
      </c>
      <c r="DD108" s="179"/>
      <c r="DE108" s="179"/>
      <c r="DF108" s="179"/>
      <c r="DG108" s="180">
        <f>SUM(DK108,DO108,DS108,DW108,EA108,EE108,EI108,EM108,EQ108)</f>
        <v>0</v>
      </c>
      <c r="DH108" s="179"/>
      <c r="DI108" s="179"/>
      <c r="DJ108" s="179"/>
      <c r="DK108" s="180">
        <f>DK99*DK104/1000+DK116+DK121+DK126</f>
        <v>0</v>
      </c>
      <c r="DL108" s="179"/>
      <c r="DM108" s="179"/>
      <c r="DN108" s="179"/>
      <c r="DO108" s="180">
        <f>DO99*DO104/1000+DO116+DO121+DO126</f>
        <v>0</v>
      </c>
      <c r="DP108" s="179"/>
      <c r="DQ108" s="179"/>
      <c r="DR108" s="179"/>
      <c r="DS108" s="180">
        <f>DS99*DS104/1000+DS116+DS121+DS126</f>
        <v>0</v>
      </c>
      <c r="DT108" s="179"/>
      <c r="DU108" s="179"/>
      <c r="DV108" s="179"/>
      <c r="DW108" s="180">
        <f>DW99*DW104/1000+DW116+DW121+DW126</f>
        <v>0</v>
      </c>
      <c r="DX108" s="179"/>
      <c r="DY108" s="179"/>
      <c r="DZ108" s="179"/>
      <c r="EA108" s="180">
        <f>EA99*EA104/1000+EA116+EA121+EA126</f>
        <v>0</v>
      </c>
      <c r="EB108" s="179"/>
      <c r="EC108" s="179"/>
      <c r="ED108" s="179"/>
      <c r="EE108" s="180">
        <f>EE99*EE104/1000+EE116+EE121+EE126</f>
        <v>0</v>
      </c>
      <c r="EF108" s="179"/>
      <c r="EG108" s="179"/>
      <c r="EH108" s="179"/>
      <c r="EI108" s="180">
        <f>EI99*EI104/1000+EI116+EI121+EI126</f>
        <v>0</v>
      </c>
      <c r="EJ108" s="179"/>
      <c r="EK108" s="179"/>
      <c r="EL108" s="179"/>
      <c r="EM108" s="180">
        <f>EM99*EM104/1000+EM116+EM121+EM126</f>
        <v>0</v>
      </c>
      <c r="EN108" s="179"/>
      <c r="EO108" s="179"/>
      <c r="EP108" s="179"/>
      <c r="EQ108" s="180">
        <f>EQ99*EQ104/1000+EQ116+EQ121+EQ126</f>
        <v>0</v>
      </c>
      <c r="ER108" s="179"/>
      <c r="ES108" s="179"/>
      <c r="ET108" s="179"/>
      <c r="EU108" s="179"/>
      <c r="EV108" s="179"/>
      <c r="EW108" s="179"/>
      <c r="EX108" s="179"/>
      <c r="EY108" s="179"/>
      <c r="EZ108" s="179"/>
      <c r="FA108" s="179"/>
      <c r="FB108" s="179"/>
      <c r="FC108" s="180">
        <f>FC99*FC104/1000+FC116+FC121+FC126</f>
        <v>0</v>
      </c>
      <c r="FD108" s="179"/>
      <c r="FE108" s="179"/>
      <c r="FF108" s="179"/>
      <c r="FG108" s="180">
        <f>FG99*FG104/1000+FG116+FG121+FG126</f>
        <v>0</v>
      </c>
      <c r="FH108" s="179"/>
      <c r="FI108" s="179"/>
      <c r="FJ108" s="179"/>
      <c r="FK108" s="180">
        <f>FK99*FK104/1000+FK116+FK121+FK126</f>
        <v>0</v>
      </c>
      <c r="FL108" s="179"/>
      <c r="FM108" s="179"/>
      <c r="FN108" s="179"/>
      <c r="FO108" s="180">
        <f>FO99*FO104/1000+FO116+FO121+FO126</f>
        <v>0</v>
      </c>
      <c r="FP108" s="179"/>
      <c r="FQ108" s="179"/>
      <c r="FR108" s="179"/>
      <c r="FS108" s="180">
        <f>FS99*FS104/1000+FS116+FS121+FS126</f>
        <v>0</v>
      </c>
      <c r="FT108" s="179"/>
      <c r="FU108" s="179"/>
      <c r="FV108" s="179"/>
      <c r="FW108" s="180">
        <f>FW99*FW104/1000+FW116+FW121+FW126</f>
        <v>0</v>
      </c>
      <c r="FX108" s="179"/>
      <c r="FY108" s="179"/>
      <c r="FZ108" s="179"/>
      <c r="GA108" s="180">
        <f>GA99*GA104/1000+GA116+GA121+GA126</f>
        <v>0</v>
      </c>
      <c r="GB108" s="179"/>
      <c r="GC108" s="179"/>
      <c r="GD108" s="179"/>
      <c r="GE108" s="180">
        <f>GE99*GE104/1000+GE116+GE121+GE126</f>
        <v>0</v>
      </c>
      <c r="GF108" s="179"/>
      <c r="GG108" s="179"/>
      <c r="GH108" s="179"/>
      <c r="GI108" s="179"/>
      <c r="GJ108" s="179"/>
      <c r="GK108" s="179"/>
      <c r="GL108" s="179"/>
      <c r="GM108" s="181"/>
    </row>
    <row r="109" spans="1:195" ht="12" customHeight="1">
      <c r="A109" s="168"/>
      <c r="B109" s="473"/>
      <c r="C109" s="129"/>
      <c r="D109" s="128"/>
      <c r="E109" s="129"/>
      <c r="F109" s="176" t="s">
        <v>250</v>
      </c>
      <c r="G109" s="503" t="s">
        <v>251</v>
      </c>
      <c r="H109" s="497"/>
      <c r="I109" s="497" t="s">
        <v>252</v>
      </c>
      <c r="J109" s="177" t="s">
        <v>232</v>
      </c>
      <c r="K109" s="178"/>
      <c r="L109" s="178"/>
      <c r="M109" s="178"/>
      <c r="N109" s="178"/>
      <c r="O109" s="179"/>
      <c r="P109" s="179"/>
      <c r="Q109" s="179"/>
      <c r="R109" s="179"/>
      <c r="S109" s="179"/>
      <c r="T109" s="179"/>
      <c r="U109" s="179"/>
      <c r="V109" s="179"/>
      <c r="W109" s="185"/>
      <c r="X109" s="179"/>
      <c r="Y109" s="179"/>
      <c r="Z109" s="179"/>
      <c r="AA109" s="185"/>
      <c r="AB109" s="179"/>
      <c r="AC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M109" s="179"/>
      <c r="AN109" s="179"/>
      <c r="AO109" s="179"/>
      <c r="AP109" s="179"/>
      <c r="AQ109" s="179"/>
      <c r="AR109" s="179"/>
      <c r="AS109" s="179"/>
      <c r="AT109" s="179"/>
      <c r="AU109" s="179"/>
      <c r="AV109" s="179"/>
      <c r="AW109" s="179"/>
      <c r="AX109" s="179"/>
      <c r="AY109" s="179"/>
      <c r="AZ109" s="179"/>
      <c r="BA109" s="179"/>
      <c r="BB109" s="179"/>
      <c r="BC109" s="179"/>
      <c r="BD109" s="179"/>
      <c r="BE109" s="179"/>
      <c r="BF109" s="179"/>
      <c r="BG109" s="179"/>
      <c r="BH109" s="179"/>
      <c r="BI109" s="179"/>
      <c r="BJ109" s="179"/>
      <c r="BK109" s="179"/>
      <c r="BL109" s="179"/>
      <c r="BM109" s="179"/>
      <c r="BN109" s="179"/>
      <c r="BO109" s="179"/>
      <c r="BP109" s="179"/>
      <c r="BQ109" s="179"/>
      <c r="BR109" s="179"/>
      <c r="BS109" s="179"/>
      <c r="BT109" s="179"/>
      <c r="BU109" s="179"/>
      <c r="BV109" s="179"/>
      <c r="BW109" s="179"/>
      <c r="BX109" s="179"/>
      <c r="BY109" s="179"/>
      <c r="BZ109" s="179"/>
      <c r="CA109" s="179"/>
      <c r="CB109" s="179"/>
      <c r="CC109" s="179"/>
      <c r="CD109" s="179"/>
      <c r="CE109" s="179"/>
      <c r="CF109" s="179"/>
      <c r="CG109" s="179"/>
      <c r="CH109" s="179"/>
      <c r="CI109" s="179"/>
      <c r="CJ109" s="179"/>
      <c r="CK109" s="179"/>
      <c r="CL109" s="179"/>
      <c r="CM109" s="179"/>
      <c r="CN109" s="179"/>
      <c r="CO109" s="179"/>
      <c r="CP109" s="179"/>
      <c r="CQ109" s="179"/>
      <c r="CR109" s="179"/>
      <c r="CS109" s="179"/>
      <c r="CT109" s="179"/>
      <c r="CU109" s="179"/>
      <c r="CV109" s="179"/>
      <c r="CW109" s="179"/>
      <c r="CX109" s="179"/>
      <c r="CY109" s="179"/>
      <c r="CZ109" s="179"/>
      <c r="DA109" s="179"/>
      <c r="DB109" s="179"/>
      <c r="DC109" s="179"/>
      <c r="DD109" s="179"/>
      <c r="DE109" s="179"/>
      <c r="DF109" s="179"/>
      <c r="DG109" s="179"/>
      <c r="DH109" s="179"/>
      <c r="DI109" s="179"/>
      <c r="DJ109" s="179"/>
      <c r="DK109" s="179"/>
      <c r="DL109" s="179"/>
      <c r="DM109" s="179"/>
      <c r="DN109" s="179"/>
      <c r="DO109" s="179"/>
      <c r="DP109" s="179"/>
      <c r="DQ109" s="179"/>
      <c r="DR109" s="179"/>
      <c r="DS109" s="179"/>
      <c r="DT109" s="179"/>
      <c r="DU109" s="179"/>
      <c r="DV109" s="179"/>
      <c r="DW109" s="179"/>
      <c r="DX109" s="179"/>
      <c r="DY109" s="179"/>
      <c r="DZ109" s="179"/>
      <c r="EA109" s="179"/>
      <c r="EB109" s="179"/>
      <c r="EC109" s="179"/>
      <c r="ED109" s="179"/>
      <c r="EE109" s="179"/>
      <c r="EF109" s="179"/>
      <c r="EG109" s="179"/>
      <c r="EH109" s="179"/>
      <c r="EI109" s="179"/>
      <c r="EJ109" s="179"/>
      <c r="EK109" s="179"/>
      <c r="EL109" s="179"/>
      <c r="EM109" s="179"/>
      <c r="EN109" s="179"/>
      <c r="EO109" s="179"/>
      <c r="EP109" s="179"/>
      <c r="EQ109" s="179"/>
      <c r="ER109" s="179"/>
      <c r="ES109" s="179"/>
      <c r="ET109" s="179"/>
      <c r="EU109" s="179"/>
      <c r="EV109" s="179"/>
      <c r="EW109" s="179"/>
      <c r="EX109" s="179"/>
      <c r="EY109" s="179"/>
      <c r="EZ109" s="179"/>
      <c r="FA109" s="179"/>
      <c r="FB109" s="179"/>
      <c r="FC109" s="179"/>
      <c r="FD109" s="179"/>
      <c r="FE109" s="179"/>
      <c r="FF109" s="179"/>
      <c r="FG109" s="179"/>
      <c r="FH109" s="179"/>
      <c r="FI109" s="179"/>
      <c r="FJ109" s="179"/>
      <c r="FK109" s="179"/>
      <c r="FL109" s="179"/>
      <c r="FM109" s="179"/>
      <c r="FN109" s="179"/>
      <c r="FO109" s="179"/>
      <c r="FP109" s="179"/>
      <c r="FQ109" s="179"/>
      <c r="FR109" s="179"/>
      <c r="FS109" s="179"/>
      <c r="FT109" s="179"/>
      <c r="FU109" s="179"/>
      <c r="FV109" s="179"/>
      <c r="FW109" s="179"/>
      <c r="FX109" s="179"/>
      <c r="FY109" s="179"/>
      <c r="FZ109" s="179"/>
      <c r="GA109" s="179"/>
      <c r="GB109" s="179"/>
      <c r="GC109" s="179"/>
      <c r="GD109" s="179"/>
      <c r="GE109" s="179"/>
      <c r="GF109" s="179"/>
      <c r="GG109" s="179"/>
      <c r="GH109" s="179"/>
      <c r="GI109" s="179"/>
      <c r="GJ109" s="179"/>
      <c r="GK109" s="179"/>
      <c r="GL109" s="179"/>
      <c r="GM109" s="181"/>
    </row>
    <row r="110" spans="1:195" ht="12" customHeight="1">
      <c r="A110" s="168"/>
      <c r="B110" s="473"/>
      <c r="C110" s="129"/>
      <c r="D110" s="128"/>
      <c r="E110" s="129"/>
      <c r="F110" s="176" t="s">
        <v>253</v>
      </c>
      <c r="G110" s="502"/>
      <c r="H110" s="498"/>
      <c r="I110" s="499"/>
      <c r="J110" s="182" t="s">
        <v>234</v>
      </c>
      <c r="K110" s="178"/>
      <c r="L110" s="178"/>
      <c r="M110" s="178"/>
      <c r="N110" s="178"/>
      <c r="O110" s="179"/>
      <c r="P110" s="179"/>
      <c r="Q110" s="179"/>
      <c r="R110" s="179"/>
      <c r="S110" s="179"/>
      <c r="T110" s="179"/>
      <c r="U110" s="179"/>
      <c r="V110" s="179"/>
      <c r="W110" s="180">
        <f>W109*W97</f>
        <v>0</v>
      </c>
      <c r="X110" s="179"/>
      <c r="Y110" s="179"/>
      <c r="Z110" s="179"/>
      <c r="AA110" s="180">
        <f>AA109*AA97</f>
        <v>0</v>
      </c>
      <c r="AB110" s="179"/>
      <c r="AC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M110" s="179"/>
      <c r="AN110" s="179"/>
      <c r="AO110" s="179"/>
      <c r="AP110" s="179"/>
      <c r="AQ110" s="179"/>
      <c r="AR110" s="179"/>
      <c r="AS110" s="179"/>
      <c r="AT110" s="179"/>
      <c r="AU110" s="179"/>
      <c r="AV110" s="179"/>
      <c r="AW110" s="179"/>
      <c r="AX110" s="179"/>
      <c r="AY110" s="179"/>
      <c r="AZ110" s="179"/>
      <c r="BA110" s="179"/>
      <c r="BB110" s="179"/>
      <c r="BC110" s="179"/>
      <c r="BD110" s="179"/>
      <c r="BE110" s="179"/>
      <c r="BF110" s="179"/>
      <c r="BG110" s="179"/>
      <c r="BH110" s="179"/>
      <c r="BI110" s="179"/>
      <c r="BJ110" s="179"/>
      <c r="BK110" s="179"/>
      <c r="BL110" s="179"/>
      <c r="BM110" s="179"/>
      <c r="BN110" s="179"/>
      <c r="BO110" s="179"/>
      <c r="BP110" s="179"/>
      <c r="BQ110" s="179"/>
      <c r="BR110" s="179"/>
      <c r="BS110" s="179"/>
      <c r="BT110" s="179"/>
      <c r="BU110" s="179"/>
      <c r="BV110" s="179"/>
      <c r="BW110" s="179"/>
      <c r="BX110" s="179"/>
      <c r="BY110" s="179"/>
      <c r="BZ110" s="179"/>
      <c r="CA110" s="179"/>
      <c r="CB110" s="179"/>
      <c r="CC110" s="179"/>
      <c r="CD110" s="179"/>
      <c r="CE110" s="179"/>
      <c r="CF110" s="179"/>
      <c r="CG110" s="179"/>
      <c r="CH110" s="179"/>
      <c r="CI110" s="179"/>
      <c r="CJ110" s="179"/>
      <c r="CK110" s="179"/>
      <c r="CL110" s="179"/>
      <c r="CM110" s="179"/>
      <c r="CN110" s="179"/>
      <c r="CO110" s="179"/>
      <c r="CP110" s="179"/>
      <c r="CQ110" s="179"/>
      <c r="CR110" s="179"/>
      <c r="CS110" s="179"/>
      <c r="CT110" s="179"/>
      <c r="CU110" s="179"/>
      <c r="CV110" s="179"/>
      <c r="CW110" s="179"/>
      <c r="CX110" s="179"/>
      <c r="CY110" s="179"/>
      <c r="CZ110" s="179"/>
      <c r="DA110" s="179"/>
      <c r="DB110" s="179"/>
      <c r="DC110" s="179"/>
      <c r="DD110" s="179"/>
      <c r="DE110" s="179"/>
      <c r="DF110" s="179"/>
      <c r="DG110" s="179"/>
      <c r="DH110" s="179"/>
      <c r="DI110" s="179"/>
      <c r="DJ110" s="179"/>
      <c r="DK110" s="179"/>
      <c r="DL110" s="179"/>
      <c r="DM110" s="179"/>
      <c r="DN110" s="179"/>
      <c r="DO110" s="179"/>
      <c r="DP110" s="179"/>
      <c r="DQ110" s="179"/>
      <c r="DR110" s="179"/>
      <c r="DS110" s="179"/>
      <c r="DT110" s="179"/>
      <c r="DU110" s="179"/>
      <c r="DV110" s="179"/>
      <c r="DW110" s="179"/>
      <c r="DX110" s="179"/>
      <c r="DY110" s="179"/>
      <c r="DZ110" s="179"/>
      <c r="EA110" s="179"/>
      <c r="EB110" s="179"/>
      <c r="EC110" s="179"/>
      <c r="ED110" s="179"/>
      <c r="EE110" s="179"/>
      <c r="EF110" s="179"/>
      <c r="EG110" s="179"/>
      <c r="EH110" s="179"/>
      <c r="EI110" s="179"/>
      <c r="EJ110" s="179"/>
      <c r="EK110" s="179"/>
      <c r="EL110" s="179"/>
      <c r="EM110" s="179"/>
      <c r="EN110" s="179"/>
      <c r="EO110" s="179"/>
      <c r="EP110" s="179"/>
      <c r="EQ110" s="179"/>
      <c r="ER110" s="179"/>
      <c r="ES110" s="179"/>
      <c r="ET110" s="179"/>
      <c r="EU110" s="179"/>
      <c r="EV110" s="179"/>
      <c r="EW110" s="179"/>
      <c r="EX110" s="179"/>
      <c r="EY110" s="179"/>
      <c r="EZ110" s="179"/>
      <c r="FA110" s="179"/>
      <c r="FB110" s="179"/>
      <c r="FC110" s="179"/>
      <c r="FD110" s="179"/>
      <c r="FE110" s="179"/>
      <c r="FF110" s="179"/>
      <c r="FG110" s="179"/>
      <c r="FH110" s="179"/>
      <c r="FI110" s="179"/>
      <c r="FJ110" s="179"/>
      <c r="FK110" s="179"/>
      <c r="FL110" s="179"/>
      <c r="FM110" s="179"/>
      <c r="FN110" s="179"/>
      <c r="FO110" s="179"/>
      <c r="FP110" s="179"/>
      <c r="FQ110" s="179"/>
      <c r="FR110" s="179"/>
      <c r="FS110" s="179"/>
      <c r="FT110" s="179"/>
      <c r="FU110" s="179"/>
      <c r="FV110" s="179"/>
      <c r="FW110" s="179"/>
      <c r="FX110" s="179"/>
      <c r="FY110" s="179"/>
      <c r="FZ110" s="179"/>
      <c r="GA110" s="179"/>
      <c r="GB110" s="179"/>
      <c r="GC110" s="179"/>
      <c r="GD110" s="179"/>
      <c r="GE110" s="179"/>
      <c r="GF110" s="179"/>
      <c r="GG110" s="179"/>
      <c r="GH110" s="179"/>
      <c r="GI110" s="179"/>
      <c r="GJ110" s="179"/>
      <c r="GK110" s="179"/>
      <c r="GL110" s="179"/>
      <c r="GM110" s="181"/>
    </row>
    <row r="111" spans="1:195" ht="12" customHeight="1">
      <c r="A111" s="168"/>
      <c r="B111" s="473"/>
      <c r="C111" s="129"/>
      <c r="D111" s="128"/>
      <c r="E111" s="129"/>
      <c r="F111" s="176" t="s">
        <v>254</v>
      </c>
      <c r="G111" s="502"/>
      <c r="H111" s="499"/>
      <c r="I111" s="503" t="s">
        <v>255</v>
      </c>
      <c r="J111" s="504"/>
      <c r="K111" s="178"/>
      <c r="L111" s="178"/>
      <c r="M111" s="178"/>
      <c r="N111" s="178"/>
      <c r="O111" s="179"/>
      <c r="P111" s="179"/>
      <c r="Q111" s="179"/>
      <c r="R111" s="179"/>
      <c r="S111" s="180">
        <f>SUM(W111,AA111,AE111)</f>
        <v>0</v>
      </c>
      <c r="T111" s="179"/>
      <c r="U111" s="179"/>
      <c r="V111" s="179"/>
      <c r="W111" s="185"/>
      <c r="X111" s="179"/>
      <c r="Y111" s="179"/>
      <c r="Z111" s="179"/>
      <c r="AA111" s="185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  <c r="AN111" s="179"/>
      <c r="AO111" s="179"/>
      <c r="AP111" s="179"/>
      <c r="AQ111" s="179"/>
      <c r="AR111" s="179"/>
      <c r="AS111" s="179"/>
      <c r="AT111" s="179"/>
      <c r="AU111" s="179"/>
      <c r="AV111" s="179"/>
      <c r="AW111" s="179"/>
      <c r="AX111" s="179"/>
      <c r="AY111" s="179"/>
      <c r="AZ111" s="179"/>
      <c r="BA111" s="179"/>
      <c r="BB111" s="179"/>
      <c r="BC111" s="179"/>
      <c r="BD111" s="179"/>
      <c r="BE111" s="179"/>
      <c r="BF111" s="179"/>
      <c r="BG111" s="179"/>
      <c r="BH111" s="179"/>
      <c r="BI111" s="179"/>
      <c r="BJ111" s="179"/>
      <c r="BK111" s="179"/>
      <c r="BL111" s="179"/>
      <c r="BM111" s="179"/>
      <c r="BN111" s="179"/>
      <c r="BO111" s="179"/>
      <c r="BP111" s="179"/>
      <c r="BQ111" s="179"/>
      <c r="BR111" s="179"/>
      <c r="BS111" s="179"/>
      <c r="BT111" s="179"/>
      <c r="BU111" s="179"/>
      <c r="BV111" s="179"/>
      <c r="BW111" s="179"/>
      <c r="BX111" s="179"/>
      <c r="BY111" s="179"/>
      <c r="BZ111" s="179"/>
      <c r="CA111" s="179"/>
      <c r="CB111" s="179"/>
      <c r="CC111" s="179"/>
      <c r="CD111" s="179"/>
      <c r="CE111" s="179"/>
      <c r="CF111" s="179"/>
      <c r="CG111" s="179"/>
      <c r="CH111" s="179"/>
      <c r="CI111" s="179"/>
      <c r="CJ111" s="179"/>
      <c r="CK111" s="179"/>
      <c r="CL111" s="179"/>
      <c r="CM111" s="179"/>
      <c r="CN111" s="179"/>
      <c r="CO111" s="179"/>
      <c r="CP111" s="179"/>
      <c r="CQ111" s="179"/>
      <c r="CR111" s="179"/>
      <c r="CS111" s="179"/>
      <c r="CT111" s="179"/>
      <c r="CU111" s="179"/>
      <c r="CV111" s="179"/>
      <c r="CW111" s="179"/>
      <c r="CX111" s="179"/>
      <c r="CY111" s="179"/>
      <c r="CZ111" s="179"/>
      <c r="DA111" s="179"/>
      <c r="DB111" s="179"/>
      <c r="DC111" s="179"/>
      <c r="DD111" s="179"/>
      <c r="DE111" s="179"/>
      <c r="DF111" s="179"/>
      <c r="DG111" s="179"/>
      <c r="DH111" s="179"/>
      <c r="DI111" s="179"/>
      <c r="DJ111" s="179"/>
      <c r="DK111" s="179"/>
      <c r="DL111" s="179"/>
      <c r="DM111" s="179"/>
      <c r="DN111" s="179"/>
      <c r="DO111" s="179"/>
      <c r="DP111" s="179"/>
      <c r="DQ111" s="179"/>
      <c r="DR111" s="179"/>
      <c r="DS111" s="179"/>
      <c r="DT111" s="179"/>
      <c r="DU111" s="179"/>
      <c r="DV111" s="179"/>
      <c r="DW111" s="179"/>
      <c r="DX111" s="179"/>
      <c r="DY111" s="179"/>
      <c r="DZ111" s="179"/>
      <c r="EA111" s="179"/>
      <c r="EB111" s="179"/>
      <c r="EC111" s="179"/>
      <c r="ED111" s="179"/>
      <c r="EE111" s="179"/>
      <c r="EF111" s="179"/>
      <c r="EG111" s="179"/>
      <c r="EH111" s="179"/>
      <c r="EI111" s="179"/>
      <c r="EJ111" s="179"/>
      <c r="EK111" s="179"/>
      <c r="EL111" s="179"/>
      <c r="EM111" s="179"/>
      <c r="EN111" s="179"/>
      <c r="EO111" s="179"/>
      <c r="EP111" s="179"/>
      <c r="EQ111" s="179"/>
      <c r="ER111" s="179"/>
      <c r="ES111" s="179"/>
      <c r="ET111" s="179"/>
      <c r="EU111" s="179"/>
      <c r="EV111" s="179"/>
      <c r="EW111" s="179"/>
      <c r="EX111" s="179"/>
      <c r="EY111" s="179"/>
      <c r="EZ111" s="179"/>
      <c r="FA111" s="179"/>
      <c r="FB111" s="179"/>
      <c r="FC111" s="179"/>
      <c r="FD111" s="179"/>
      <c r="FE111" s="179"/>
      <c r="FF111" s="179"/>
      <c r="FG111" s="179"/>
      <c r="FH111" s="179"/>
      <c r="FI111" s="179"/>
      <c r="FJ111" s="179"/>
      <c r="FK111" s="179"/>
      <c r="FL111" s="179"/>
      <c r="FM111" s="179"/>
      <c r="FN111" s="179"/>
      <c r="FO111" s="179"/>
      <c r="FP111" s="179"/>
      <c r="FQ111" s="179"/>
      <c r="FR111" s="179"/>
      <c r="FS111" s="179"/>
      <c r="FT111" s="179"/>
      <c r="FU111" s="179"/>
      <c r="FV111" s="179"/>
      <c r="FW111" s="179"/>
      <c r="FX111" s="179"/>
      <c r="FY111" s="179"/>
      <c r="FZ111" s="179"/>
      <c r="GA111" s="179"/>
      <c r="GB111" s="179"/>
      <c r="GC111" s="179"/>
      <c r="GD111" s="179"/>
      <c r="GE111" s="179"/>
      <c r="GF111" s="179"/>
      <c r="GG111" s="179"/>
      <c r="GH111" s="179"/>
      <c r="GI111" s="179"/>
      <c r="GJ111" s="179"/>
      <c r="GK111" s="179"/>
      <c r="GL111" s="179"/>
      <c r="GM111" s="181"/>
    </row>
    <row r="112" spans="1:195" ht="12" customHeight="1">
      <c r="A112" s="168"/>
      <c r="B112" s="473"/>
      <c r="C112" s="129"/>
      <c r="D112" s="128"/>
      <c r="E112" s="129"/>
      <c r="F112" s="176" t="s">
        <v>256</v>
      </c>
      <c r="G112" s="500" t="s">
        <v>257</v>
      </c>
      <c r="H112" s="497" t="s">
        <v>258</v>
      </c>
      <c r="I112" s="463" t="s">
        <v>259</v>
      </c>
      <c r="J112" s="177" t="s">
        <v>232</v>
      </c>
      <c r="K112" s="178"/>
      <c r="L112" s="178"/>
      <c r="M112" s="178"/>
      <c r="N112" s="178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  <c r="AH112" s="179"/>
      <c r="AI112" s="179"/>
      <c r="AJ112" s="179"/>
      <c r="AK112" s="179"/>
      <c r="AL112" s="179"/>
      <c r="AM112" s="179"/>
      <c r="AN112" s="179"/>
      <c r="AO112" s="179"/>
      <c r="AP112" s="179"/>
      <c r="AQ112" s="179"/>
      <c r="AR112" s="179"/>
      <c r="AS112" s="179"/>
      <c r="AT112" s="179"/>
      <c r="AU112" s="179"/>
      <c r="AV112" s="179"/>
      <c r="AW112" s="179"/>
      <c r="AX112" s="179"/>
      <c r="AY112" s="185"/>
      <c r="AZ112" s="179"/>
      <c r="BA112" s="179"/>
      <c r="BB112" s="179"/>
      <c r="BC112" s="185"/>
      <c r="BD112" s="179"/>
      <c r="BE112" s="179"/>
      <c r="BF112" s="179"/>
      <c r="BG112" s="180">
        <f>IF(BG114=0,0,BG115*1000/BG114)</f>
        <v>0</v>
      </c>
      <c r="BH112" s="179"/>
      <c r="BI112" s="179"/>
      <c r="BJ112" s="179"/>
      <c r="BK112" s="185"/>
      <c r="BL112" s="179"/>
      <c r="BM112" s="179"/>
      <c r="BN112" s="179"/>
      <c r="BO112" s="185"/>
      <c r="BP112" s="179"/>
      <c r="BQ112" s="179"/>
      <c r="BR112" s="179"/>
      <c r="BS112" s="185"/>
      <c r="BT112" s="179"/>
      <c r="BU112" s="179"/>
      <c r="BV112" s="179"/>
      <c r="BW112" s="185"/>
      <c r="BX112" s="179"/>
      <c r="BY112" s="179"/>
      <c r="BZ112" s="179"/>
      <c r="CA112" s="180">
        <f>IF(CA114=0,0,CA115*1000/CA114)</f>
        <v>0</v>
      </c>
      <c r="CB112" s="179"/>
      <c r="CC112" s="179"/>
      <c r="CD112" s="179"/>
      <c r="CE112" s="185"/>
      <c r="CF112" s="179"/>
      <c r="CG112" s="179"/>
      <c r="CH112" s="179"/>
      <c r="CI112" s="185"/>
      <c r="CJ112" s="179"/>
      <c r="CK112" s="179"/>
      <c r="CL112" s="179"/>
      <c r="CM112" s="185"/>
      <c r="CN112" s="179"/>
      <c r="CO112" s="179"/>
      <c r="CP112" s="179"/>
      <c r="CQ112" s="185"/>
      <c r="CR112" s="179"/>
      <c r="CS112" s="179"/>
      <c r="CT112" s="179"/>
      <c r="CU112" s="185"/>
      <c r="CV112" s="179"/>
      <c r="CW112" s="179"/>
      <c r="CX112" s="179"/>
      <c r="CY112" s="185"/>
      <c r="CZ112" s="179"/>
      <c r="DA112" s="179"/>
      <c r="DB112" s="179"/>
      <c r="DC112" s="185"/>
      <c r="DD112" s="179"/>
      <c r="DE112" s="179"/>
      <c r="DF112" s="179"/>
      <c r="DG112" s="180">
        <f>IF(DG114=0,0,DG115*1000/DG114)</f>
        <v>0</v>
      </c>
      <c r="DH112" s="179"/>
      <c r="DI112" s="179"/>
      <c r="DJ112" s="179"/>
      <c r="DK112" s="185"/>
      <c r="DL112" s="179"/>
      <c r="DM112" s="179"/>
      <c r="DN112" s="179"/>
      <c r="DO112" s="185"/>
      <c r="DP112" s="179"/>
      <c r="DQ112" s="179"/>
      <c r="DR112" s="179"/>
      <c r="DS112" s="185"/>
      <c r="DT112" s="179"/>
      <c r="DU112" s="179"/>
      <c r="DV112" s="179"/>
      <c r="DW112" s="185"/>
      <c r="DX112" s="179"/>
      <c r="DY112" s="179"/>
      <c r="DZ112" s="179"/>
      <c r="EA112" s="185"/>
      <c r="EB112" s="179"/>
      <c r="EC112" s="179"/>
      <c r="ED112" s="179"/>
      <c r="EE112" s="185"/>
      <c r="EF112" s="179"/>
      <c r="EG112" s="179"/>
      <c r="EH112" s="179"/>
      <c r="EI112" s="185"/>
      <c r="EJ112" s="179"/>
      <c r="EK112" s="179"/>
      <c r="EL112" s="179"/>
      <c r="EM112" s="185"/>
      <c r="EN112" s="179"/>
      <c r="EO112" s="179"/>
      <c r="EP112" s="179"/>
      <c r="EQ112" s="185"/>
      <c r="ER112" s="179"/>
      <c r="ES112" s="179"/>
      <c r="ET112" s="179"/>
      <c r="EU112" s="179"/>
      <c r="EV112" s="179"/>
      <c r="EW112" s="179"/>
      <c r="EX112" s="179"/>
      <c r="EY112" s="179"/>
      <c r="EZ112" s="179"/>
      <c r="FA112" s="179"/>
      <c r="FB112" s="179"/>
      <c r="FC112" s="185"/>
      <c r="FD112" s="179"/>
      <c r="FE112" s="179"/>
      <c r="FF112" s="179"/>
      <c r="FG112" s="185"/>
      <c r="FH112" s="179"/>
      <c r="FI112" s="179"/>
      <c r="FJ112" s="179"/>
      <c r="FK112" s="185"/>
      <c r="FL112" s="179"/>
      <c r="FM112" s="179"/>
      <c r="FN112" s="179"/>
      <c r="FO112" s="185"/>
      <c r="FP112" s="179"/>
      <c r="FQ112" s="179"/>
      <c r="FR112" s="179"/>
      <c r="FS112" s="185"/>
      <c r="FT112" s="179"/>
      <c r="FU112" s="179"/>
      <c r="FV112" s="179"/>
      <c r="FW112" s="185"/>
      <c r="FX112" s="179"/>
      <c r="FY112" s="179"/>
      <c r="FZ112" s="179"/>
      <c r="GA112" s="185"/>
      <c r="GB112" s="179"/>
      <c r="GC112" s="179"/>
      <c r="GD112" s="179"/>
      <c r="GE112" s="185"/>
      <c r="GF112" s="179"/>
      <c r="GG112" s="179"/>
      <c r="GH112" s="179"/>
      <c r="GI112" s="179"/>
      <c r="GJ112" s="179"/>
      <c r="GK112" s="179"/>
      <c r="GL112" s="179"/>
      <c r="GM112" s="181"/>
    </row>
    <row r="113" spans="1:195" ht="12" customHeight="1">
      <c r="A113" s="168"/>
      <c r="B113" s="473"/>
      <c r="C113" s="129"/>
      <c r="D113" s="128"/>
      <c r="E113" s="129"/>
      <c r="F113" s="176" t="s">
        <v>260</v>
      </c>
      <c r="G113" s="501"/>
      <c r="H113" s="498"/>
      <c r="I113" s="465"/>
      <c r="J113" s="182" t="s">
        <v>234</v>
      </c>
      <c r="K113" s="178"/>
      <c r="L113" s="178"/>
      <c r="M113" s="178"/>
      <c r="N113" s="178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  <c r="AH113" s="179"/>
      <c r="AI113" s="179"/>
      <c r="AJ113" s="179"/>
      <c r="AK113" s="179"/>
      <c r="AL113" s="179"/>
      <c r="AM113" s="179"/>
      <c r="AN113" s="179"/>
      <c r="AO113" s="179"/>
      <c r="AP113" s="179"/>
      <c r="AQ113" s="179"/>
      <c r="AR113" s="179"/>
      <c r="AS113" s="179"/>
      <c r="AT113" s="179"/>
      <c r="AU113" s="179"/>
      <c r="AV113" s="179"/>
      <c r="AW113" s="179"/>
      <c r="AX113" s="179"/>
      <c r="AY113" s="180">
        <f>AY112*AY97</f>
        <v>0</v>
      </c>
      <c r="AZ113" s="179"/>
      <c r="BA113" s="179"/>
      <c r="BB113" s="179"/>
      <c r="BC113" s="180">
        <f>BC112*BC97</f>
        <v>0</v>
      </c>
      <c r="BD113" s="179"/>
      <c r="BE113" s="179"/>
      <c r="BF113" s="179"/>
      <c r="BG113" s="180">
        <f>IF(BG114=0,0,BG116*1000/BG114)</f>
        <v>0</v>
      </c>
      <c r="BH113" s="179"/>
      <c r="BI113" s="179"/>
      <c r="BJ113" s="179"/>
      <c r="BK113" s="180">
        <f>BK112*BK97</f>
        <v>0</v>
      </c>
      <c r="BL113" s="179"/>
      <c r="BM113" s="179"/>
      <c r="BN113" s="179"/>
      <c r="BO113" s="180">
        <f>BO112*BO97</f>
        <v>0</v>
      </c>
      <c r="BP113" s="179"/>
      <c r="BQ113" s="179"/>
      <c r="BR113" s="179"/>
      <c r="BS113" s="180">
        <f>BS112*BS97</f>
        <v>0</v>
      </c>
      <c r="BT113" s="179"/>
      <c r="BU113" s="179"/>
      <c r="BV113" s="179"/>
      <c r="BW113" s="180">
        <f>BW112*BW97</f>
        <v>0</v>
      </c>
      <c r="BX113" s="179"/>
      <c r="BY113" s="179"/>
      <c r="BZ113" s="179"/>
      <c r="CA113" s="180">
        <f>IF(CA114=0,0,CA116*1000/CA114)</f>
        <v>0</v>
      </c>
      <c r="CB113" s="179"/>
      <c r="CC113" s="179"/>
      <c r="CD113" s="179"/>
      <c r="CE113" s="180">
        <f>CE112*CE97</f>
        <v>0</v>
      </c>
      <c r="CF113" s="179"/>
      <c r="CG113" s="179"/>
      <c r="CH113" s="179"/>
      <c r="CI113" s="180">
        <f>CI112*CI97</f>
        <v>0</v>
      </c>
      <c r="CJ113" s="179"/>
      <c r="CK113" s="179"/>
      <c r="CL113" s="179"/>
      <c r="CM113" s="180">
        <f>CM112*CM97</f>
        <v>0</v>
      </c>
      <c r="CN113" s="179"/>
      <c r="CO113" s="179"/>
      <c r="CP113" s="179"/>
      <c r="CQ113" s="180">
        <f>CQ112*CQ97</f>
        <v>0</v>
      </c>
      <c r="CR113" s="179"/>
      <c r="CS113" s="179"/>
      <c r="CT113" s="179"/>
      <c r="CU113" s="180">
        <f>CU112*CU97</f>
        <v>0</v>
      </c>
      <c r="CV113" s="179"/>
      <c r="CW113" s="179"/>
      <c r="CX113" s="179"/>
      <c r="CY113" s="180">
        <f>CY112*CY97</f>
        <v>0</v>
      </c>
      <c r="CZ113" s="179"/>
      <c r="DA113" s="179"/>
      <c r="DB113" s="179"/>
      <c r="DC113" s="180">
        <f>DC112*DC97</f>
        <v>0</v>
      </c>
      <c r="DD113" s="179"/>
      <c r="DE113" s="179"/>
      <c r="DF113" s="179"/>
      <c r="DG113" s="180">
        <f>IF(DG114=0,0,DG116*1000/DG114)</f>
        <v>0</v>
      </c>
      <c r="DH113" s="179"/>
      <c r="DI113" s="179"/>
      <c r="DJ113" s="179"/>
      <c r="DK113" s="180">
        <f>DK112*DK97</f>
        <v>0</v>
      </c>
      <c r="DL113" s="179"/>
      <c r="DM113" s="179"/>
      <c r="DN113" s="179"/>
      <c r="DO113" s="180">
        <f>DO112*DO97</f>
        <v>0</v>
      </c>
      <c r="DP113" s="179"/>
      <c r="DQ113" s="179"/>
      <c r="DR113" s="179"/>
      <c r="DS113" s="180">
        <f>DS112*DS97</f>
        <v>0</v>
      </c>
      <c r="DT113" s="179"/>
      <c r="DU113" s="179"/>
      <c r="DV113" s="179"/>
      <c r="DW113" s="180">
        <f>DW112*DW97</f>
        <v>0</v>
      </c>
      <c r="DX113" s="179"/>
      <c r="DY113" s="179"/>
      <c r="DZ113" s="179"/>
      <c r="EA113" s="180">
        <f>EA112*EA97</f>
        <v>0</v>
      </c>
      <c r="EB113" s="179"/>
      <c r="EC113" s="179"/>
      <c r="ED113" s="179"/>
      <c r="EE113" s="180">
        <f>EE112*EE97</f>
        <v>0</v>
      </c>
      <c r="EF113" s="179"/>
      <c r="EG113" s="179"/>
      <c r="EH113" s="179"/>
      <c r="EI113" s="180">
        <f>EI112*EI97</f>
        <v>0</v>
      </c>
      <c r="EJ113" s="179"/>
      <c r="EK113" s="179"/>
      <c r="EL113" s="179"/>
      <c r="EM113" s="180">
        <f>EM112*EM97</f>
        <v>0</v>
      </c>
      <c r="EN113" s="179"/>
      <c r="EO113" s="179"/>
      <c r="EP113" s="179"/>
      <c r="EQ113" s="180">
        <f>EQ112*EQ97</f>
        <v>0</v>
      </c>
      <c r="ER113" s="179"/>
      <c r="ES113" s="179"/>
      <c r="ET113" s="179"/>
      <c r="EU113" s="179"/>
      <c r="EV113" s="179"/>
      <c r="EW113" s="179"/>
      <c r="EX113" s="179"/>
      <c r="EY113" s="179"/>
      <c r="EZ113" s="179"/>
      <c r="FA113" s="179"/>
      <c r="FB113" s="179"/>
      <c r="FC113" s="180">
        <f>FC112*FC97</f>
        <v>0</v>
      </c>
      <c r="FD113" s="179"/>
      <c r="FE113" s="179"/>
      <c r="FF113" s="179"/>
      <c r="FG113" s="180">
        <f>FG112*FG97</f>
        <v>0</v>
      </c>
      <c r="FH113" s="179"/>
      <c r="FI113" s="179"/>
      <c r="FJ113" s="179"/>
      <c r="FK113" s="180">
        <f>FK112*FK97</f>
        <v>0</v>
      </c>
      <c r="FL113" s="179"/>
      <c r="FM113" s="179"/>
      <c r="FN113" s="179"/>
      <c r="FO113" s="180">
        <f>FO112*FO97</f>
        <v>0</v>
      </c>
      <c r="FP113" s="179"/>
      <c r="FQ113" s="179"/>
      <c r="FR113" s="179"/>
      <c r="FS113" s="180">
        <f>FS112*FS97</f>
        <v>0</v>
      </c>
      <c r="FT113" s="179"/>
      <c r="FU113" s="179"/>
      <c r="FV113" s="179"/>
      <c r="FW113" s="180">
        <f>FW112*FW97</f>
        <v>0</v>
      </c>
      <c r="FX113" s="179"/>
      <c r="FY113" s="179"/>
      <c r="FZ113" s="179"/>
      <c r="GA113" s="180">
        <f>GA112*GA97</f>
        <v>0</v>
      </c>
      <c r="GB113" s="179"/>
      <c r="GC113" s="179"/>
      <c r="GD113" s="179"/>
      <c r="GE113" s="180">
        <f>GE112*GE97</f>
        <v>0</v>
      </c>
      <c r="GF113" s="179"/>
      <c r="GG113" s="179"/>
      <c r="GH113" s="179"/>
      <c r="GI113" s="179"/>
      <c r="GJ113" s="179"/>
      <c r="GK113" s="179"/>
      <c r="GL113" s="179"/>
      <c r="GM113" s="181"/>
    </row>
    <row r="114" spans="1:195" ht="12" customHeight="1">
      <c r="A114" s="168"/>
      <c r="B114" s="473"/>
      <c r="C114" s="129"/>
      <c r="D114" s="128"/>
      <c r="E114" s="129"/>
      <c r="F114" s="176" t="s">
        <v>261</v>
      </c>
      <c r="G114" s="501"/>
      <c r="H114" s="498"/>
      <c r="I114" s="462" t="s">
        <v>262</v>
      </c>
      <c r="J114" s="462"/>
      <c r="K114" s="178"/>
      <c r="L114" s="178"/>
      <c r="M114" s="178"/>
      <c r="N114" s="178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  <c r="AH114" s="179"/>
      <c r="AI114" s="179"/>
      <c r="AJ114" s="179"/>
      <c r="AK114" s="179"/>
      <c r="AL114" s="179"/>
      <c r="AM114" s="179"/>
      <c r="AN114" s="179"/>
      <c r="AO114" s="179"/>
      <c r="AP114" s="179"/>
      <c r="AQ114" s="179"/>
      <c r="AR114" s="179"/>
      <c r="AS114" s="179"/>
      <c r="AT114" s="179"/>
      <c r="AU114" s="179"/>
      <c r="AV114" s="179"/>
      <c r="AW114" s="179"/>
      <c r="AX114" s="179"/>
      <c r="AY114" s="185"/>
      <c r="AZ114" s="179"/>
      <c r="BA114" s="179"/>
      <c r="BB114" s="179"/>
      <c r="BC114" s="185"/>
      <c r="BD114" s="179"/>
      <c r="BE114" s="179"/>
      <c r="BF114" s="179"/>
      <c r="BG114" s="180">
        <f>SUM(BK114,BO114,BS114,BW114)</f>
        <v>0</v>
      </c>
      <c r="BH114" s="179"/>
      <c r="BI114" s="179"/>
      <c r="BJ114" s="179"/>
      <c r="BK114" s="185"/>
      <c r="BL114" s="179"/>
      <c r="BM114" s="179"/>
      <c r="BN114" s="179"/>
      <c r="BO114" s="185"/>
      <c r="BP114" s="179"/>
      <c r="BQ114" s="179"/>
      <c r="BR114" s="179"/>
      <c r="BS114" s="185"/>
      <c r="BT114" s="179"/>
      <c r="BU114" s="179"/>
      <c r="BV114" s="179"/>
      <c r="BW114" s="185"/>
      <c r="BX114" s="179"/>
      <c r="BY114" s="179"/>
      <c r="BZ114" s="179"/>
      <c r="CA114" s="180">
        <f>SUM(CE114,CI114,CM114,CQ114,CU114,CY114)</f>
        <v>0</v>
      </c>
      <c r="CB114" s="179"/>
      <c r="CC114" s="179"/>
      <c r="CD114" s="179"/>
      <c r="CE114" s="185"/>
      <c r="CF114" s="179"/>
      <c r="CG114" s="179"/>
      <c r="CH114" s="179"/>
      <c r="CI114" s="185"/>
      <c r="CJ114" s="179"/>
      <c r="CK114" s="179"/>
      <c r="CL114" s="179"/>
      <c r="CM114" s="185"/>
      <c r="CN114" s="179"/>
      <c r="CO114" s="179"/>
      <c r="CP114" s="179"/>
      <c r="CQ114" s="185"/>
      <c r="CR114" s="179"/>
      <c r="CS114" s="179"/>
      <c r="CT114" s="179"/>
      <c r="CU114" s="185"/>
      <c r="CV114" s="179"/>
      <c r="CW114" s="179"/>
      <c r="CX114" s="179"/>
      <c r="CY114" s="185"/>
      <c r="CZ114" s="179"/>
      <c r="DA114" s="179"/>
      <c r="DB114" s="179"/>
      <c r="DC114" s="185"/>
      <c r="DD114" s="179"/>
      <c r="DE114" s="179"/>
      <c r="DF114" s="179"/>
      <c r="DG114" s="180">
        <f>SUM(DK114,DO114,DS114,DW114,EA114,EE114,EI114,EM114,EQ114)</f>
        <v>0</v>
      </c>
      <c r="DH114" s="179"/>
      <c r="DI114" s="179"/>
      <c r="DJ114" s="179"/>
      <c r="DK114" s="185"/>
      <c r="DL114" s="179"/>
      <c r="DM114" s="179"/>
      <c r="DN114" s="179"/>
      <c r="DO114" s="185"/>
      <c r="DP114" s="179"/>
      <c r="DQ114" s="179"/>
      <c r="DR114" s="179"/>
      <c r="DS114" s="185"/>
      <c r="DT114" s="179"/>
      <c r="DU114" s="179"/>
      <c r="DV114" s="179"/>
      <c r="DW114" s="185"/>
      <c r="DX114" s="179"/>
      <c r="DY114" s="179"/>
      <c r="DZ114" s="179"/>
      <c r="EA114" s="185"/>
      <c r="EB114" s="179"/>
      <c r="EC114" s="179"/>
      <c r="ED114" s="179"/>
      <c r="EE114" s="185"/>
      <c r="EF114" s="179"/>
      <c r="EG114" s="179"/>
      <c r="EH114" s="179"/>
      <c r="EI114" s="185"/>
      <c r="EJ114" s="179"/>
      <c r="EK114" s="179"/>
      <c r="EL114" s="179"/>
      <c r="EM114" s="185"/>
      <c r="EN114" s="179"/>
      <c r="EO114" s="179"/>
      <c r="EP114" s="179"/>
      <c r="EQ114" s="185"/>
      <c r="ER114" s="179"/>
      <c r="ES114" s="179"/>
      <c r="ET114" s="179"/>
      <c r="EU114" s="179"/>
      <c r="EV114" s="179"/>
      <c r="EW114" s="179"/>
      <c r="EX114" s="179"/>
      <c r="EY114" s="179"/>
      <c r="EZ114" s="179"/>
      <c r="FA114" s="179"/>
      <c r="FB114" s="179"/>
      <c r="FC114" s="185"/>
      <c r="FD114" s="179"/>
      <c r="FE114" s="179"/>
      <c r="FF114" s="179"/>
      <c r="FG114" s="185"/>
      <c r="FH114" s="179"/>
      <c r="FI114" s="179"/>
      <c r="FJ114" s="179"/>
      <c r="FK114" s="185"/>
      <c r="FL114" s="179"/>
      <c r="FM114" s="179"/>
      <c r="FN114" s="179"/>
      <c r="FO114" s="185"/>
      <c r="FP114" s="179"/>
      <c r="FQ114" s="179"/>
      <c r="FR114" s="179"/>
      <c r="FS114" s="185"/>
      <c r="FT114" s="179"/>
      <c r="FU114" s="179"/>
      <c r="FV114" s="179"/>
      <c r="FW114" s="185"/>
      <c r="FX114" s="179"/>
      <c r="FY114" s="179"/>
      <c r="FZ114" s="179"/>
      <c r="GA114" s="185"/>
      <c r="GB114" s="179"/>
      <c r="GC114" s="179"/>
      <c r="GD114" s="179"/>
      <c r="GE114" s="185"/>
      <c r="GF114" s="179"/>
      <c r="GG114" s="179"/>
      <c r="GH114" s="179"/>
      <c r="GI114" s="179"/>
      <c r="GJ114" s="179"/>
      <c r="GK114" s="179"/>
      <c r="GL114" s="179"/>
      <c r="GM114" s="181"/>
    </row>
    <row r="115" spans="1:195" ht="12" customHeight="1">
      <c r="A115" s="168"/>
      <c r="B115" s="473"/>
      <c r="C115" s="129"/>
      <c r="D115" s="128"/>
      <c r="E115" s="129"/>
      <c r="F115" s="176" t="s">
        <v>263</v>
      </c>
      <c r="G115" s="501"/>
      <c r="H115" s="499"/>
      <c r="I115" s="482" t="s">
        <v>264</v>
      </c>
      <c r="J115" s="177" t="s">
        <v>232</v>
      </c>
      <c r="K115" s="178"/>
      <c r="L115" s="178"/>
      <c r="M115" s="178"/>
      <c r="N115" s="178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  <c r="AH115" s="179"/>
      <c r="AI115" s="179"/>
      <c r="AJ115" s="179"/>
      <c r="AK115" s="179"/>
      <c r="AL115" s="179"/>
      <c r="AM115" s="179"/>
      <c r="AN115" s="179"/>
      <c r="AO115" s="179"/>
      <c r="AP115" s="179"/>
      <c r="AQ115" s="179"/>
      <c r="AR115" s="179"/>
      <c r="AS115" s="179"/>
      <c r="AT115" s="179"/>
      <c r="AU115" s="179"/>
      <c r="AV115" s="179"/>
      <c r="AW115" s="179"/>
      <c r="AX115" s="179"/>
      <c r="AY115" s="180">
        <f>AY112*AY114/1000</f>
        <v>0</v>
      </c>
      <c r="AZ115" s="179"/>
      <c r="BA115" s="179"/>
      <c r="BB115" s="179"/>
      <c r="BC115" s="180">
        <f>BC112*BC114/1000</f>
        <v>0</v>
      </c>
      <c r="BD115" s="179"/>
      <c r="BE115" s="179"/>
      <c r="BF115" s="179"/>
      <c r="BG115" s="180">
        <f>SUM(BK115,BO115,BS115,BW115)</f>
        <v>0</v>
      </c>
      <c r="BH115" s="179"/>
      <c r="BI115" s="179"/>
      <c r="BJ115" s="179"/>
      <c r="BK115" s="180">
        <f>BK112*BK114/1000</f>
        <v>0</v>
      </c>
      <c r="BL115" s="179"/>
      <c r="BM115" s="179"/>
      <c r="BN115" s="179"/>
      <c r="BO115" s="180">
        <f>BO112*BO114/1000</f>
        <v>0</v>
      </c>
      <c r="BP115" s="179"/>
      <c r="BQ115" s="179"/>
      <c r="BR115" s="179"/>
      <c r="BS115" s="180">
        <f>BS112*BS114/1000</f>
        <v>0</v>
      </c>
      <c r="BT115" s="179"/>
      <c r="BU115" s="179"/>
      <c r="BV115" s="179"/>
      <c r="BW115" s="180">
        <f>BW112*BW114/1000</f>
        <v>0</v>
      </c>
      <c r="BX115" s="179"/>
      <c r="BY115" s="179"/>
      <c r="BZ115" s="179"/>
      <c r="CA115" s="180">
        <f>SUM(CE115,CI115,CM115,CQ115,CU115,CY115)</f>
        <v>0</v>
      </c>
      <c r="CB115" s="179"/>
      <c r="CC115" s="179"/>
      <c r="CD115" s="179"/>
      <c r="CE115" s="180">
        <f>CE112*CE114/1000</f>
        <v>0</v>
      </c>
      <c r="CF115" s="179"/>
      <c r="CG115" s="179"/>
      <c r="CH115" s="179"/>
      <c r="CI115" s="180">
        <f>CI112*CI114/1000</f>
        <v>0</v>
      </c>
      <c r="CJ115" s="179"/>
      <c r="CK115" s="179"/>
      <c r="CL115" s="179"/>
      <c r="CM115" s="180">
        <f>CM112*CM114/1000</f>
        <v>0</v>
      </c>
      <c r="CN115" s="179"/>
      <c r="CO115" s="179"/>
      <c r="CP115" s="179"/>
      <c r="CQ115" s="180">
        <f>CQ112*CQ114/1000</f>
        <v>0</v>
      </c>
      <c r="CR115" s="179"/>
      <c r="CS115" s="179"/>
      <c r="CT115" s="179"/>
      <c r="CU115" s="180">
        <f>CU112*CU114/1000</f>
        <v>0</v>
      </c>
      <c r="CV115" s="179"/>
      <c r="CW115" s="179"/>
      <c r="CX115" s="179"/>
      <c r="CY115" s="180">
        <f>CY112*CY114/1000</f>
        <v>0</v>
      </c>
      <c r="CZ115" s="179"/>
      <c r="DA115" s="179"/>
      <c r="DB115" s="179"/>
      <c r="DC115" s="180">
        <f>DC112*DC114/1000</f>
        <v>0</v>
      </c>
      <c r="DD115" s="179"/>
      <c r="DE115" s="179"/>
      <c r="DF115" s="179"/>
      <c r="DG115" s="180">
        <f>SUM(DK115,DO115,DS115,DW115,EA115,EE115,EI115,EM115,EQ115)</f>
        <v>0</v>
      </c>
      <c r="DH115" s="179"/>
      <c r="DI115" s="179"/>
      <c r="DJ115" s="179"/>
      <c r="DK115" s="180">
        <f>DK112*DK114/1000</f>
        <v>0</v>
      </c>
      <c r="DL115" s="179"/>
      <c r="DM115" s="179"/>
      <c r="DN115" s="179"/>
      <c r="DO115" s="180">
        <f>DO112*DO114/1000</f>
        <v>0</v>
      </c>
      <c r="DP115" s="179"/>
      <c r="DQ115" s="179"/>
      <c r="DR115" s="179"/>
      <c r="DS115" s="180">
        <f>DS112*DS114/1000</f>
        <v>0</v>
      </c>
      <c r="DT115" s="179"/>
      <c r="DU115" s="179"/>
      <c r="DV115" s="179"/>
      <c r="DW115" s="180">
        <f>DW112*DW114/1000</f>
        <v>0</v>
      </c>
      <c r="DX115" s="179"/>
      <c r="DY115" s="179"/>
      <c r="DZ115" s="179"/>
      <c r="EA115" s="180">
        <f>EA112*EA114/1000</f>
        <v>0</v>
      </c>
      <c r="EB115" s="179"/>
      <c r="EC115" s="179"/>
      <c r="ED115" s="179"/>
      <c r="EE115" s="180">
        <f>EE112*EE114/1000</f>
        <v>0</v>
      </c>
      <c r="EF115" s="179"/>
      <c r="EG115" s="179"/>
      <c r="EH115" s="179"/>
      <c r="EI115" s="180">
        <f>EI112*EI114/1000</f>
        <v>0</v>
      </c>
      <c r="EJ115" s="179"/>
      <c r="EK115" s="179"/>
      <c r="EL115" s="179"/>
      <c r="EM115" s="180">
        <f>EM112*EM114/1000</f>
        <v>0</v>
      </c>
      <c r="EN115" s="179"/>
      <c r="EO115" s="179"/>
      <c r="EP115" s="179"/>
      <c r="EQ115" s="180">
        <f>EQ112*EQ114/1000</f>
        <v>0</v>
      </c>
      <c r="ER115" s="179"/>
      <c r="ES115" s="179"/>
      <c r="ET115" s="179"/>
      <c r="EU115" s="179"/>
      <c r="EV115" s="179"/>
      <c r="EW115" s="179"/>
      <c r="EX115" s="179"/>
      <c r="EY115" s="179"/>
      <c r="EZ115" s="179"/>
      <c r="FA115" s="179"/>
      <c r="FB115" s="179"/>
      <c r="FC115" s="180">
        <f>FC112*FC114/1000</f>
        <v>0</v>
      </c>
      <c r="FD115" s="179"/>
      <c r="FE115" s="179"/>
      <c r="FF115" s="179"/>
      <c r="FG115" s="180">
        <f>FG112*FG114/1000</f>
        <v>0</v>
      </c>
      <c r="FH115" s="179"/>
      <c r="FI115" s="179"/>
      <c r="FJ115" s="179"/>
      <c r="FK115" s="180">
        <f>FK112*FK114/1000</f>
        <v>0</v>
      </c>
      <c r="FL115" s="179"/>
      <c r="FM115" s="179"/>
      <c r="FN115" s="179"/>
      <c r="FO115" s="180">
        <f>FO112*FO114/1000</f>
        <v>0</v>
      </c>
      <c r="FP115" s="179"/>
      <c r="FQ115" s="179"/>
      <c r="FR115" s="179"/>
      <c r="FS115" s="180">
        <f>FS112*FS114/1000</f>
        <v>0</v>
      </c>
      <c r="FT115" s="179"/>
      <c r="FU115" s="179"/>
      <c r="FV115" s="179"/>
      <c r="FW115" s="180">
        <f>FW112*FW114/1000</f>
        <v>0</v>
      </c>
      <c r="FX115" s="179"/>
      <c r="FY115" s="179"/>
      <c r="FZ115" s="179"/>
      <c r="GA115" s="180">
        <f>GA112*GA114/1000</f>
        <v>0</v>
      </c>
      <c r="GB115" s="179"/>
      <c r="GC115" s="179"/>
      <c r="GD115" s="179"/>
      <c r="GE115" s="180">
        <f>GE112*GE114/1000</f>
        <v>0</v>
      </c>
      <c r="GF115" s="179"/>
      <c r="GG115" s="179"/>
      <c r="GH115" s="179"/>
      <c r="GI115" s="179"/>
      <c r="GJ115" s="179"/>
      <c r="GK115" s="179"/>
      <c r="GL115" s="179"/>
      <c r="GM115" s="181"/>
    </row>
    <row r="116" spans="1:195" ht="12" customHeight="1">
      <c r="A116" s="168"/>
      <c r="B116" s="473"/>
      <c r="C116" s="129"/>
      <c r="D116" s="128"/>
      <c r="E116" s="129"/>
      <c r="F116" s="176" t="s">
        <v>265</v>
      </c>
      <c r="G116" s="501"/>
      <c r="H116" s="499"/>
      <c r="I116" s="464"/>
      <c r="J116" s="182" t="s">
        <v>234</v>
      </c>
      <c r="K116" s="178"/>
      <c r="L116" s="178"/>
      <c r="M116" s="178"/>
      <c r="N116" s="178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M116" s="179"/>
      <c r="AN116" s="179"/>
      <c r="AO116" s="179"/>
      <c r="AP116" s="179"/>
      <c r="AQ116" s="179"/>
      <c r="AR116" s="179"/>
      <c r="AS116" s="179"/>
      <c r="AT116" s="179"/>
      <c r="AU116" s="179"/>
      <c r="AV116" s="179"/>
      <c r="AW116" s="179"/>
      <c r="AX116" s="179"/>
      <c r="AY116" s="180">
        <f>AY113*AY114/1000</f>
        <v>0</v>
      </c>
      <c r="AZ116" s="179"/>
      <c r="BA116" s="179"/>
      <c r="BB116" s="179"/>
      <c r="BC116" s="180">
        <f>BC113*BC114/1000</f>
        <v>0</v>
      </c>
      <c r="BD116" s="179"/>
      <c r="BE116" s="179"/>
      <c r="BF116" s="179"/>
      <c r="BG116" s="180">
        <f>SUM(BK116,BO116,BS116,BW116)</f>
        <v>0</v>
      </c>
      <c r="BH116" s="179"/>
      <c r="BI116" s="179"/>
      <c r="BJ116" s="179"/>
      <c r="BK116" s="180">
        <f>BK113*BK114/1000</f>
        <v>0</v>
      </c>
      <c r="BL116" s="179"/>
      <c r="BM116" s="179"/>
      <c r="BN116" s="179"/>
      <c r="BO116" s="180">
        <f>BO113*BO114/1000</f>
        <v>0</v>
      </c>
      <c r="BP116" s="179"/>
      <c r="BQ116" s="179"/>
      <c r="BR116" s="179"/>
      <c r="BS116" s="180">
        <f>BS113*BS114/1000</f>
        <v>0</v>
      </c>
      <c r="BT116" s="179"/>
      <c r="BU116" s="179"/>
      <c r="BV116" s="179"/>
      <c r="BW116" s="180">
        <f>BW113*BW114/1000</f>
        <v>0</v>
      </c>
      <c r="BX116" s="179"/>
      <c r="BY116" s="179"/>
      <c r="BZ116" s="179"/>
      <c r="CA116" s="180">
        <f>SUM(CE116,CI116,CM116,CQ116,CU116,CY116)</f>
        <v>0</v>
      </c>
      <c r="CB116" s="179"/>
      <c r="CC116" s="179"/>
      <c r="CD116" s="179"/>
      <c r="CE116" s="180">
        <f>CE113*CE114/1000</f>
        <v>0</v>
      </c>
      <c r="CF116" s="179"/>
      <c r="CG116" s="179"/>
      <c r="CH116" s="179"/>
      <c r="CI116" s="180">
        <f>CI113*CI114/1000</f>
        <v>0</v>
      </c>
      <c r="CJ116" s="179"/>
      <c r="CK116" s="179"/>
      <c r="CL116" s="179"/>
      <c r="CM116" s="180">
        <f>CM113*CM114/1000</f>
        <v>0</v>
      </c>
      <c r="CN116" s="179"/>
      <c r="CO116" s="179"/>
      <c r="CP116" s="179"/>
      <c r="CQ116" s="180">
        <f>CQ113*CQ114/1000</f>
        <v>0</v>
      </c>
      <c r="CR116" s="179"/>
      <c r="CS116" s="179"/>
      <c r="CT116" s="179"/>
      <c r="CU116" s="180">
        <f>CU113*CU114/1000</f>
        <v>0</v>
      </c>
      <c r="CV116" s="179"/>
      <c r="CW116" s="179"/>
      <c r="CX116" s="179"/>
      <c r="CY116" s="180">
        <f>CY113*CY114/1000</f>
        <v>0</v>
      </c>
      <c r="CZ116" s="179"/>
      <c r="DA116" s="179"/>
      <c r="DB116" s="179"/>
      <c r="DC116" s="180">
        <f>DC113*DC114/1000</f>
        <v>0</v>
      </c>
      <c r="DD116" s="179"/>
      <c r="DE116" s="179"/>
      <c r="DF116" s="179"/>
      <c r="DG116" s="180">
        <f>SUM(DK116,DO116,DS116,DW116,EA116,EE116,EI116,EM116,EQ116)</f>
        <v>0</v>
      </c>
      <c r="DH116" s="179"/>
      <c r="DI116" s="179"/>
      <c r="DJ116" s="179"/>
      <c r="DK116" s="180">
        <f>DK113*DK114/1000</f>
        <v>0</v>
      </c>
      <c r="DL116" s="179"/>
      <c r="DM116" s="179"/>
      <c r="DN116" s="179"/>
      <c r="DO116" s="180">
        <f>DO113*DO114/1000</f>
        <v>0</v>
      </c>
      <c r="DP116" s="179"/>
      <c r="DQ116" s="179"/>
      <c r="DR116" s="179"/>
      <c r="DS116" s="180">
        <f>DS113*DS114/1000</f>
        <v>0</v>
      </c>
      <c r="DT116" s="179"/>
      <c r="DU116" s="179"/>
      <c r="DV116" s="179"/>
      <c r="DW116" s="180">
        <f>DW113*DW114/1000</f>
        <v>0</v>
      </c>
      <c r="DX116" s="179"/>
      <c r="DY116" s="179"/>
      <c r="DZ116" s="179"/>
      <c r="EA116" s="180">
        <f>EA113*EA114/1000</f>
        <v>0</v>
      </c>
      <c r="EB116" s="179"/>
      <c r="EC116" s="179"/>
      <c r="ED116" s="179"/>
      <c r="EE116" s="180">
        <f>EE113*EE114/1000</f>
        <v>0</v>
      </c>
      <c r="EF116" s="179"/>
      <c r="EG116" s="179"/>
      <c r="EH116" s="179"/>
      <c r="EI116" s="180">
        <f>EI113*EI114/1000</f>
        <v>0</v>
      </c>
      <c r="EJ116" s="179"/>
      <c r="EK116" s="179"/>
      <c r="EL116" s="179"/>
      <c r="EM116" s="180">
        <f>EM113*EM114/1000</f>
        <v>0</v>
      </c>
      <c r="EN116" s="179"/>
      <c r="EO116" s="179"/>
      <c r="EP116" s="179"/>
      <c r="EQ116" s="180">
        <f>EQ113*EQ114/1000</f>
        <v>0</v>
      </c>
      <c r="ER116" s="179"/>
      <c r="ES116" s="179"/>
      <c r="ET116" s="179"/>
      <c r="EU116" s="179"/>
      <c r="EV116" s="179"/>
      <c r="EW116" s="179"/>
      <c r="EX116" s="179"/>
      <c r="EY116" s="179"/>
      <c r="EZ116" s="179"/>
      <c r="FA116" s="179"/>
      <c r="FB116" s="179"/>
      <c r="FC116" s="180">
        <f>FC113*FC114/1000</f>
        <v>0</v>
      </c>
      <c r="FD116" s="179"/>
      <c r="FE116" s="179"/>
      <c r="FF116" s="179"/>
      <c r="FG116" s="180">
        <f>FG113*FG114/1000</f>
        <v>0</v>
      </c>
      <c r="FH116" s="179"/>
      <c r="FI116" s="179"/>
      <c r="FJ116" s="179"/>
      <c r="FK116" s="180">
        <f>FK113*FK114/1000</f>
        <v>0</v>
      </c>
      <c r="FL116" s="179"/>
      <c r="FM116" s="179"/>
      <c r="FN116" s="179"/>
      <c r="FO116" s="180">
        <f>FO113*FO114/1000</f>
        <v>0</v>
      </c>
      <c r="FP116" s="179"/>
      <c r="FQ116" s="179"/>
      <c r="FR116" s="179"/>
      <c r="FS116" s="180">
        <f>FS113*FS114/1000</f>
        <v>0</v>
      </c>
      <c r="FT116" s="179"/>
      <c r="FU116" s="179"/>
      <c r="FV116" s="179"/>
      <c r="FW116" s="180">
        <f>FW113*FW114/1000</f>
        <v>0</v>
      </c>
      <c r="FX116" s="179"/>
      <c r="FY116" s="179"/>
      <c r="FZ116" s="179"/>
      <c r="GA116" s="180">
        <f>GA113*GA114/1000</f>
        <v>0</v>
      </c>
      <c r="GB116" s="179"/>
      <c r="GC116" s="179"/>
      <c r="GD116" s="179"/>
      <c r="GE116" s="180">
        <f>GE113*GE114/1000</f>
        <v>0</v>
      </c>
      <c r="GF116" s="179"/>
      <c r="GG116" s="179"/>
      <c r="GH116" s="179"/>
      <c r="GI116" s="179"/>
      <c r="GJ116" s="179"/>
      <c r="GK116" s="179"/>
      <c r="GL116" s="179"/>
      <c r="GM116" s="181"/>
    </row>
    <row r="117" spans="1:195" ht="12" customHeight="1">
      <c r="A117" s="168"/>
      <c r="B117" s="473"/>
      <c r="C117" s="129"/>
      <c r="D117" s="128"/>
      <c r="E117" s="129"/>
      <c r="F117" s="176" t="s">
        <v>266</v>
      </c>
      <c r="G117" s="501"/>
      <c r="H117" s="497" t="s">
        <v>267</v>
      </c>
      <c r="I117" s="463" t="s">
        <v>259</v>
      </c>
      <c r="J117" s="177" t="s">
        <v>232</v>
      </c>
      <c r="K117" s="178"/>
      <c r="L117" s="178"/>
      <c r="M117" s="178"/>
      <c r="N117" s="178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M117" s="179"/>
      <c r="AN117" s="179"/>
      <c r="AO117" s="179"/>
      <c r="AP117" s="179"/>
      <c r="AQ117" s="179"/>
      <c r="AR117" s="179"/>
      <c r="AS117" s="179"/>
      <c r="AT117" s="179"/>
      <c r="AU117" s="179"/>
      <c r="AV117" s="179"/>
      <c r="AW117" s="179"/>
      <c r="AX117" s="179"/>
      <c r="AY117" s="185"/>
      <c r="AZ117" s="179"/>
      <c r="BA117" s="179"/>
      <c r="BB117" s="179"/>
      <c r="BC117" s="185"/>
      <c r="BD117" s="179"/>
      <c r="BE117" s="179"/>
      <c r="BF117" s="179"/>
      <c r="BG117" s="180">
        <f>IF(BG119=0,0,BG120*1000/BG119)</f>
        <v>0</v>
      </c>
      <c r="BH117" s="179"/>
      <c r="BI117" s="179"/>
      <c r="BJ117" s="179"/>
      <c r="BK117" s="185"/>
      <c r="BL117" s="179"/>
      <c r="BM117" s="179"/>
      <c r="BN117" s="179"/>
      <c r="BO117" s="185"/>
      <c r="BP117" s="179"/>
      <c r="BQ117" s="179"/>
      <c r="BR117" s="179"/>
      <c r="BS117" s="185"/>
      <c r="BT117" s="179"/>
      <c r="BU117" s="179"/>
      <c r="BV117" s="179"/>
      <c r="BW117" s="185"/>
      <c r="BX117" s="179"/>
      <c r="BY117" s="179"/>
      <c r="BZ117" s="179"/>
      <c r="CA117" s="180">
        <f>IF(CA119=0,0,CA120*1000/CA119)</f>
        <v>0</v>
      </c>
      <c r="CB117" s="179"/>
      <c r="CC117" s="179"/>
      <c r="CD117" s="179"/>
      <c r="CE117" s="185"/>
      <c r="CF117" s="179"/>
      <c r="CG117" s="179"/>
      <c r="CH117" s="179"/>
      <c r="CI117" s="185"/>
      <c r="CJ117" s="179"/>
      <c r="CK117" s="179"/>
      <c r="CL117" s="179"/>
      <c r="CM117" s="185"/>
      <c r="CN117" s="179"/>
      <c r="CO117" s="179"/>
      <c r="CP117" s="179"/>
      <c r="CQ117" s="185"/>
      <c r="CR117" s="179"/>
      <c r="CS117" s="179"/>
      <c r="CT117" s="179"/>
      <c r="CU117" s="185"/>
      <c r="CV117" s="179"/>
      <c r="CW117" s="179"/>
      <c r="CX117" s="179"/>
      <c r="CY117" s="185"/>
      <c r="CZ117" s="179"/>
      <c r="DA117" s="179"/>
      <c r="DB117" s="179"/>
      <c r="DC117" s="185"/>
      <c r="DD117" s="179"/>
      <c r="DE117" s="179"/>
      <c r="DF117" s="179"/>
      <c r="DG117" s="180">
        <f>IF(DG119=0,0,DG120*1000/DG119)</f>
        <v>0</v>
      </c>
      <c r="DH117" s="179"/>
      <c r="DI117" s="179"/>
      <c r="DJ117" s="179"/>
      <c r="DK117" s="185"/>
      <c r="DL117" s="179"/>
      <c r="DM117" s="179"/>
      <c r="DN117" s="179"/>
      <c r="DO117" s="185"/>
      <c r="DP117" s="179"/>
      <c r="DQ117" s="179"/>
      <c r="DR117" s="179"/>
      <c r="DS117" s="185"/>
      <c r="DT117" s="179"/>
      <c r="DU117" s="179"/>
      <c r="DV117" s="179"/>
      <c r="DW117" s="185"/>
      <c r="DX117" s="179"/>
      <c r="DY117" s="179"/>
      <c r="DZ117" s="179"/>
      <c r="EA117" s="185"/>
      <c r="EB117" s="179"/>
      <c r="EC117" s="179"/>
      <c r="ED117" s="179"/>
      <c r="EE117" s="185"/>
      <c r="EF117" s="179"/>
      <c r="EG117" s="179"/>
      <c r="EH117" s="179"/>
      <c r="EI117" s="185"/>
      <c r="EJ117" s="179"/>
      <c r="EK117" s="179"/>
      <c r="EL117" s="179"/>
      <c r="EM117" s="185"/>
      <c r="EN117" s="179"/>
      <c r="EO117" s="179"/>
      <c r="EP117" s="179"/>
      <c r="EQ117" s="185"/>
      <c r="ER117" s="179"/>
      <c r="ES117" s="179"/>
      <c r="ET117" s="179"/>
      <c r="EU117" s="179"/>
      <c r="EV117" s="179"/>
      <c r="EW117" s="179"/>
      <c r="EX117" s="179"/>
      <c r="EY117" s="179"/>
      <c r="EZ117" s="179"/>
      <c r="FA117" s="179"/>
      <c r="FB117" s="179"/>
      <c r="FC117" s="185"/>
      <c r="FD117" s="179"/>
      <c r="FE117" s="179"/>
      <c r="FF117" s="179"/>
      <c r="FG117" s="185"/>
      <c r="FH117" s="179"/>
      <c r="FI117" s="179"/>
      <c r="FJ117" s="179"/>
      <c r="FK117" s="185"/>
      <c r="FL117" s="179"/>
      <c r="FM117" s="179"/>
      <c r="FN117" s="179"/>
      <c r="FO117" s="185"/>
      <c r="FP117" s="179"/>
      <c r="FQ117" s="179"/>
      <c r="FR117" s="179"/>
      <c r="FS117" s="185"/>
      <c r="FT117" s="179"/>
      <c r="FU117" s="179"/>
      <c r="FV117" s="179"/>
      <c r="FW117" s="185"/>
      <c r="FX117" s="179"/>
      <c r="FY117" s="179"/>
      <c r="FZ117" s="179"/>
      <c r="GA117" s="185"/>
      <c r="GB117" s="179"/>
      <c r="GC117" s="179"/>
      <c r="GD117" s="179"/>
      <c r="GE117" s="185"/>
      <c r="GF117" s="179"/>
      <c r="GG117" s="179"/>
      <c r="GH117" s="179"/>
      <c r="GI117" s="179"/>
      <c r="GJ117" s="179"/>
      <c r="GK117" s="179"/>
      <c r="GL117" s="179"/>
      <c r="GM117" s="181"/>
    </row>
    <row r="118" spans="1:195" ht="12" customHeight="1">
      <c r="A118" s="168"/>
      <c r="B118" s="473"/>
      <c r="C118" s="129"/>
      <c r="D118" s="128"/>
      <c r="E118" s="129"/>
      <c r="F118" s="176" t="s">
        <v>268</v>
      </c>
      <c r="G118" s="501"/>
      <c r="H118" s="498"/>
      <c r="I118" s="465"/>
      <c r="J118" s="182" t="s">
        <v>234</v>
      </c>
      <c r="K118" s="178"/>
      <c r="L118" s="178"/>
      <c r="M118" s="178"/>
      <c r="N118" s="178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M118" s="179"/>
      <c r="AN118" s="179"/>
      <c r="AO118" s="179"/>
      <c r="AP118" s="179"/>
      <c r="AQ118" s="179"/>
      <c r="AR118" s="179"/>
      <c r="AS118" s="179"/>
      <c r="AT118" s="179"/>
      <c r="AU118" s="179"/>
      <c r="AV118" s="179"/>
      <c r="AW118" s="179"/>
      <c r="AX118" s="179"/>
      <c r="AY118" s="180">
        <f>AY117*AY97</f>
        <v>0</v>
      </c>
      <c r="AZ118" s="179"/>
      <c r="BA118" s="179"/>
      <c r="BB118" s="179"/>
      <c r="BC118" s="180">
        <f>BC117*BC97</f>
        <v>0</v>
      </c>
      <c r="BD118" s="179"/>
      <c r="BE118" s="179"/>
      <c r="BF118" s="179"/>
      <c r="BG118" s="180">
        <f>IF(BG119=0,0,BG121*1000/BG119)</f>
        <v>0</v>
      </c>
      <c r="BH118" s="179"/>
      <c r="BI118" s="179"/>
      <c r="BJ118" s="179"/>
      <c r="BK118" s="180">
        <f>BK117*BK97</f>
        <v>0</v>
      </c>
      <c r="BL118" s="179"/>
      <c r="BM118" s="179"/>
      <c r="BN118" s="179"/>
      <c r="BO118" s="180">
        <f>BO117*BO97</f>
        <v>0</v>
      </c>
      <c r="BP118" s="179"/>
      <c r="BQ118" s="179"/>
      <c r="BR118" s="179"/>
      <c r="BS118" s="180">
        <f>BS117*BS97</f>
        <v>0</v>
      </c>
      <c r="BT118" s="179"/>
      <c r="BU118" s="179"/>
      <c r="BV118" s="179"/>
      <c r="BW118" s="180">
        <f>BW117*BW97</f>
        <v>0</v>
      </c>
      <c r="BX118" s="179"/>
      <c r="BY118" s="179"/>
      <c r="BZ118" s="179"/>
      <c r="CA118" s="180">
        <f>IF(CA119=0,0,CA121*1000/CA119)</f>
        <v>0</v>
      </c>
      <c r="CB118" s="179"/>
      <c r="CC118" s="179"/>
      <c r="CD118" s="179"/>
      <c r="CE118" s="180">
        <f>CE117*CE97</f>
        <v>0</v>
      </c>
      <c r="CF118" s="179"/>
      <c r="CG118" s="179"/>
      <c r="CH118" s="179"/>
      <c r="CI118" s="180">
        <f>CI117*CI97</f>
        <v>0</v>
      </c>
      <c r="CJ118" s="179"/>
      <c r="CK118" s="179"/>
      <c r="CL118" s="179"/>
      <c r="CM118" s="180">
        <f>CM117*CM97</f>
        <v>0</v>
      </c>
      <c r="CN118" s="179"/>
      <c r="CO118" s="179"/>
      <c r="CP118" s="179"/>
      <c r="CQ118" s="180">
        <f>CQ117*CQ97</f>
        <v>0</v>
      </c>
      <c r="CR118" s="179"/>
      <c r="CS118" s="179"/>
      <c r="CT118" s="179"/>
      <c r="CU118" s="180">
        <f>CU117*CU97</f>
        <v>0</v>
      </c>
      <c r="CV118" s="179"/>
      <c r="CW118" s="179"/>
      <c r="CX118" s="179"/>
      <c r="CY118" s="180">
        <f>CY117*CY97</f>
        <v>0</v>
      </c>
      <c r="CZ118" s="179"/>
      <c r="DA118" s="179"/>
      <c r="DB118" s="179"/>
      <c r="DC118" s="180">
        <f>DC117*DC97</f>
        <v>0</v>
      </c>
      <c r="DD118" s="179"/>
      <c r="DE118" s="179"/>
      <c r="DF118" s="179"/>
      <c r="DG118" s="180">
        <f>IF(DG119=0,0,DG121*1000/DG119)</f>
        <v>0</v>
      </c>
      <c r="DH118" s="179"/>
      <c r="DI118" s="179"/>
      <c r="DJ118" s="179"/>
      <c r="DK118" s="180">
        <f>DK117*DK97</f>
        <v>0</v>
      </c>
      <c r="DL118" s="179"/>
      <c r="DM118" s="179"/>
      <c r="DN118" s="179"/>
      <c r="DO118" s="180">
        <f>DO117*DO97</f>
        <v>0</v>
      </c>
      <c r="DP118" s="179"/>
      <c r="DQ118" s="179"/>
      <c r="DR118" s="179"/>
      <c r="DS118" s="180">
        <f>DS117*DS97</f>
        <v>0</v>
      </c>
      <c r="DT118" s="179"/>
      <c r="DU118" s="179"/>
      <c r="DV118" s="179"/>
      <c r="DW118" s="180">
        <f>DW117*DW97</f>
        <v>0</v>
      </c>
      <c r="DX118" s="179"/>
      <c r="DY118" s="179"/>
      <c r="DZ118" s="179"/>
      <c r="EA118" s="180">
        <f>EA117*EA97</f>
        <v>0</v>
      </c>
      <c r="EB118" s="179"/>
      <c r="EC118" s="179"/>
      <c r="ED118" s="179"/>
      <c r="EE118" s="180">
        <f>EE117*EE97</f>
        <v>0</v>
      </c>
      <c r="EF118" s="179"/>
      <c r="EG118" s="179"/>
      <c r="EH118" s="179"/>
      <c r="EI118" s="180">
        <f>EI117*EI97</f>
        <v>0</v>
      </c>
      <c r="EJ118" s="179"/>
      <c r="EK118" s="179"/>
      <c r="EL118" s="179"/>
      <c r="EM118" s="180">
        <f>EM117*EM97</f>
        <v>0</v>
      </c>
      <c r="EN118" s="179"/>
      <c r="EO118" s="179"/>
      <c r="EP118" s="179"/>
      <c r="EQ118" s="180">
        <f>EQ117*EQ97</f>
        <v>0</v>
      </c>
      <c r="ER118" s="179"/>
      <c r="ES118" s="179"/>
      <c r="ET118" s="179"/>
      <c r="EU118" s="179"/>
      <c r="EV118" s="179"/>
      <c r="EW118" s="179"/>
      <c r="EX118" s="179"/>
      <c r="EY118" s="179"/>
      <c r="EZ118" s="179"/>
      <c r="FA118" s="179"/>
      <c r="FB118" s="179"/>
      <c r="FC118" s="180">
        <f>FC117*FC97</f>
        <v>0</v>
      </c>
      <c r="FD118" s="179"/>
      <c r="FE118" s="179"/>
      <c r="FF118" s="179"/>
      <c r="FG118" s="180">
        <f>FG117*FG97</f>
        <v>0</v>
      </c>
      <c r="FH118" s="179"/>
      <c r="FI118" s="179"/>
      <c r="FJ118" s="179"/>
      <c r="FK118" s="180">
        <f>FK117*FK97</f>
        <v>0</v>
      </c>
      <c r="FL118" s="179"/>
      <c r="FM118" s="179"/>
      <c r="FN118" s="179"/>
      <c r="FO118" s="180">
        <f>FO117*FO97</f>
        <v>0</v>
      </c>
      <c r="FP118" s="179"/>
      <c r="FQ118" s="179"/>
      <c r="FR118" s="179"/>
      <c r="FS118" s="180">
        <f>FS117*FS97</f>
        <v>0</v>
      </c>
      <c r="FT118" s="179"/>
      <c r="FU118" s="179"/>
      <c r="FV118" s="179"/>
      <c r="FW118" s="180">
        <f>FW117*FW97</f>
        <v>0</v>
      </c>
      <c r="FX118" s="179"/>
      <c r="FY118" s="179"/>
      <c r="FZ118" s="179"/>
      <c r="GA118" s="180">
        <f>GA117*GA97</f>
        <v>0</v>
      </c>
      <c r="GB118" s="179"/>
      <c r="GC118" s="179"/>
      <c r="GD118" s="179"/>
      <c r="GE118" s="180">
        <f>GE117*GE97</f>
        <v>0</v>
      </c>
      <c r="GF118" s="179"/>
      <c r="GG118" s="179"/>
      <c r="GH118" s="179"/>
      <c r="GI118" s="179"/>
      <c r="GJ118" s="179"/>
      <c r="GK118" s="179"/>
      <c r="GL118" s="179"/>
      <c r="GM118" s="181"/>
    </row>
    <row r="119" spans="1:195" ht="12" customHeight="1">
      <c r="A119" s="168"/>
      <c r="B119" s="473"/>
      <c r="C119" s="129"/>
      <c r="D119" s="128"/>
      <c r="E119" s="129"/>
      <c r="F119" s="176" t="s">
        <v>269</v>
      </c>
      <c r="G119" s="501"/>
      <c r="H119" s="498"/>
      <c r="I119" s="462" t="s">
        <v>262</v>
      </c>
      <c r="J119" s="462"/>
      <c r="K119" s="178"/>
      <c r="L119" s="178"/>
      <c r="M119" s="178"/>
      <c r="N119" s="178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M119" s="179"/>
      <c r="AN119" s="179"/>
      <c r="AO119" s="179"/>
      <c r="AP119" s="179"/>
      <c r="AQ119" s="179"/>
      <c r="AR119" s="179"/>
      <c r="AS119" s="179"/>
      <c r="AT119" s="179"/>
      <c r="AU119" s="179"/>
      <c r="AV119" s="179"/>
      <c r="AW119" s="179"/>
      <c r="AX119" s="179"/>
      <c r="AY119" s="185"/>
      <c r="AZ119" s="179"/>
      <c r="BA119" s="179"/>
      <c r="BB119" s="179"/>
      <c r="BC119" s="185"/>
      <c r="BD119" s="179"/>
      <c r="BE119" s="179"/>
      <c r="BF119" s="179"/>
      <c r="BG119" s="180">
        <f>SUM(BK119,BO119,BS119,BW119)</f>
        <v>0</v>
      </c>
      <c r="BH119" s="179"/>
      <c r="BI119" s="179"/>
      <c r="BJ119" s="179"/>
      <c r="BK119" s="185"/>
      <c r="BL119" s="179"/>
      <c r="BM119" s="179"/>
      <c r="BN119" s="179"/>
      <c r="BO119" s="185"/>
      <c r="BP119" s="179"/>
      <c r="BQ119" s="179"/>
      <c r="BR119" s="179"/>
      <c r="BS119" s="185"/>
      <c r="BT119" s="179"/>
      <c r="BU119" s="179"/>
      <c r="BV119" s="179"/>
      <c r="BW119" s="185"/>
      <c r="BX119" s="179"/>
      <c r="BY119" s="179"/>
      <c r="BZ119" s="179"/>
      <c r="CA119" s="180">
        <f>SUM(CE119,CI119,CM119,CQ119,CU119,CY119)</f>
        <v>0</v>
      </c>
      <c r="CB119" s="179"/>
      <c r="CC119" s="179"/>
      <c r="CD119" s="179"/>
      <c r="CE119" s="185"/>
      <c r="CF119" s="179"/>
      <c r="CG119" s="179"/>
      <c r="CH119" s="179"/>
      <c r="CI119" s="185"/>
      <c r="CJ119" s="179"/>
      <c r="CK119" s="179"/>
      <c r="CL119" s="179"/>
      <c r="CM119" s="185"/>
      <c r="CN119" s="179"/>
      <c r="CO119" s="179"/>
      <c r="CP119" s="179"/>
      <c r="CQ119" s="185"/>
      <c r="CR119" s="179"/>
      <c r="CS119" s="179"/>
      <c r="CT119" s="179"/>
      <c r="CU119" s="185"/>
      <c r="CV119" s="179"/>
      <c r="CW119" s="179"/>
      <c r="CX119" s="179"/>
      <c r="CY119" s="185"/>
      <c r="CZ119" s="179"/>
      <c r="DA119" s="179"/>
      <c r="DB119" s="179"/>
      <c r="DC119" s="185"/>
      <c r="DD119" s="179"/>
      <c r="DE119" s="179"/>
      <c r="DF119" s="179"/>
      <c r="DG119" s="180">
        <f>SUM(DK119,DO119,DS119,DW119,EA119,EE119,EI119,EM119,EQ119)</f>
        <v>0</v>
      </c>
      <c r="DH119" s="179"/>
      <c r="DI119" s="179"/>
      <c r="DJ119" s="179"/>
      <c r="DK119" s="185"/>
      <c r="DL119" s="179"/>
      <c r="DM119" s="179"/>
      <c r="DN119" s="179"/>
      <c r="DO119" s="185"/>
      <c r="DP119" s="179"/>
      <c r="DQ119" s="179"/>
      <c r="DR119" s="179"/>
      <c r="DS119" s="185"/>
      <c r="DT119" s="179"/>
      <c r="DU119" s="179"/>
      <c r="DV119" s="179"/>
      <c r="DW119" s="185"/>
      <c r="DX119" s="179"/>
      <c r="DY119" s="179"/>
      <c r="DZ119" s="179"/>
      <c r="EA119" s="185"/>
      <c r="EB119" s="179"/>
      <c r="EC119" s="179"/>
      <c r="ED119" s="179"/>
      <c r="EE119" s="185"/>
      <c r="EF119" s="179"/>
      <c r="EG119" s="179"/>
      <c r="EH119" s="179"/>
      <c r="EI119" s="185"/>
      <c r="EJ119" s="179"/>
      <c r="EK119" s="179"/>
      <c r="EL119" s="179"/>
      <c r="EM119" s="185"/>
      <c r="EN119" s="179"/>
      <c r="EO119" s="179"/>
      <c r="EP119" s="179"/>
      <c r="EQ119" s="185"/>
      <c r="ER119" s="179"/>
      <c r="ES119" s="179"/>
      <c r="ET119" s="179"/>
      <c r="EU119" s="179"/>
      <c r="EV119" s="179"/>
      <c r="EW119" s="179"/>
      <c r="EX119" s="179"/>
      <c r="EY119" s="179"/>
      <c r="EZ119" s="179"/>
      <c r="FA119" s="179"/>
      <c r="FB119" s="179"/>
      <c r="FC119" s="185"/>
      <c r="FD119" s="179"/>
      <c r="FE119" s="179"/>
      <c r="FF119" s="179"/>
      <c r="FG119" s="185"/>
      <c r="FH119" s="179"/>
      <c r="FI119" s="179"/>
      <c r="FJ119" s="179"/>
      <c r="FK119" s="185"/>
      <c r="FL119" s="179"/>
      <c r="FM119" s="179"/>
      <c r="FN119" s="179"/>
      <c r="FO119" s="185"/>
      <c r="FP119" s="179"/>
      <c r="FQ119" s="179"/>
      <c r="FR119" s="179"/>
      <c r="FS119" s="185"/>
      <c r="FT119" s="179"/>
      <c r="FU119" s="179"/>
      <c r="FV119" s="179"/>
      <c r="FW119" s="185"/>
      <c r="FX119" s="179"/>
      <c r="FY119" s="179"/>
      <c r="FZ119" s="179"/>
      <c r="GA119" s="185"/>
      <c r="GB119" s="179"/>
      <c r="GC119" s="179"/>
      <c r="GD119" s="179"/>
      <c r="GE119" s="185"/>
      <c r="GF119" s="179"/>
      <c r="GG119" s="179"/>
      <c r="GH119" s="179"/>
      <c r="GI119" s="179"/>
      <c r="GJ119" s="179"/>
      <c r="GK119" s="179"/>
      <c r="GL119" s="179"/>
      <c r="GM119" s="181"/>
    </row>
    <row r="120" spans="1:195" ht="12" customHeight="1">
      <c r="A120" s="168"/>
      <c r="B120" s="473"/>
      <c r="C120" s="129"/>
      <c r="D120" s="128"/>
      <c r="E120" s="129"/>
      <c r="F120" s="176" t="s">
        <v>270</v>
      </c>
      <c r="G120" s="501"/>
      <c r="H120" s="499"/>
      <c r="I120" s="482" t="s">
        <v>264</v>
      </c>
      <c r="J120" s="177" t="s">
        <v>232</v>
      </c>
      <c r="K120" s="178"/>
      <c r="L120" s="178"/>
      <c r="M120" s="178"/>
      <c r="N120" s="178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  <c r="AH120" s="179"/>
      <c r="AI120" s="179"/>
      <c r="AJ120" s="179"/>
      <c r="AK120" s="179"/>
      <c r="AL120" s="179"/>
      <c r="AM120" s="179"/>
      <c r="AN120" s="179"/>
      <c r="AO120" s="179"/>
      <c r="AP120" s="179"/>
      <c r="AQ120" s="179"/>
      <c r="AR120" s="179"/>
      <c r="AS120" s="179"/>
      <c r="AT120" s="179"/>
      <c r="AU120" s="179"/>
      <c r="AV120" s="179"/>
      <c r="AW120" s="179"/>
      <c r="AX120" s="179"/>
      <c r="AY120" s="180">
        <f>AY117*AY119/1000</f>
        <v>0</v>
      </c>
      <c r="AZ120" s="179"/>
      <c r="BA120" s="179"/>
      <c r="BB120" s="179"/>
      <c r="BC120" s="180">
        <f>BC117*BC119/1000</f>
        <v>0</v>
      </c>
      <c r="BD120" s="179"/>
      <c r="BE120" s="179"/>
      <c r="BF120" s="179"/>
      <c r="BG120" s="180">
        <f>SUM(BK120,BO120,BS120,BW120)</f>
        <v>0</v>
      </c>
      <c r="BH120" s="179"/>
      <c r="BI120" s="179"/>
      <c r="BJ120" s="179"/>
      <c r="BK120" s="180">
        <f>BK117*BK119/1000</f>
        <v>0</v>
      </c>
      <c r="BL120" s="179"/>
      <c r="BM120" s="179"/>
      <c r="BN120" s="179"/>
      <c r="BO120" s="180">
        <f>BO117*BO119/1000</f>
        <v>0</v>
      </c>
      <c r="BP120" s="179"/>
      <c r="BQ120" s="179"/>
      <c r="BR120" s="179"/>
      <c r="BS120" s="180">
        <f>BS117*BS119/1000</f>
        <v>0</v>
      </c>
      <c r="BT120" s="179"/>
      <c r="BU120" s="179"/>
      <c r="BV120" s="179"/>
      <c r="BW120" s="180">
        <f>BW117*BW119/1000</f>
        <v>0</v>
      </c>
      <c r="BX120" s="179"/>
      <c r="BY120" s="179"/>
      <c r="BZ120" s="179"/>
      <c r="CA120" s="180">
        <f>SUM(CE120,CI120,CM120,CQ120,CU120,CY120)</f>
        <v>0</v>
      </c>
      <c r="CB120" s="179"/>
      <c r="CC120" s="179"/>
      <c r="CD120" s="179"/>
      <c r="CE120" s="180">
        <f>CE117*CE119/1000</f>
        <v>0</v>
      </c>
      <c r="CF120" s="179"/>
      <c r="CG120" s="179"/>
      <c r="CH120" s="179"/>
      <c r="CI120" s="180">
        <f>CI117*CI119/1000</f>
        <v>0</v>
      </c>
      <c r="CJ120" s="179"/>
      <c r="CK120" s="179"/>
      <c r="CL120" s="179"/>
      <c r="CM120" s="180">
        <f>CM117*CM119/1000</f>
        <v>0</v>
      </c>
      <c r="CN120" s="179"/>
      <c r="CO120" s="179"/>
      <c r="CP120" s="179"/>
      <c r="CQ120" s="180">
        <f>CQ117*CQ119/1000</f>
        <v>0</v>
      </c>
      <c r="CR120" s="179"/>
      <c r="CS120" s="179"/>
      <c r="CT120" s="179"/>
      <c r="CU120" s="180">
        <f>CU117*CU119/1000</f>
        <v>0</v>
      </c>
      <c r="CV120" s="179"/>
      <c r="CW120" s="179"/>
      <c r="CX120" s="179"/>
      <c r="CY120" s="180">
        <f>CY117*CY119/1000</f>
        <v>0</v>
      </c>
      <c r="CZ120" s="179"/>
      <c r="DA120" s="179"/>
      <c r="DB120" s="179"/>
      <c r="DC120" s="180">
        <f>DC117*DC119/1000</f>
        <v>0</v>
      </c>
      <c r="DD120" s="179"/>
      <c r="DE120" s="179"/>
      <c r="DF120" s="179"/>
      <c r="DG120" s="180">
        <f>SUM(DK120,DO120,DS120,DW120,EA120,EE120,EI120,EM120,EQ120)</f>
        <v>0</v>
      </c>
      <c r="DH120" s="179"/>
      <c r="DI120" s="179"/>
      <c r="DJ120" s="179"/>
      <c r="DK120" s="180">
        <f>DK117*DK119/1000</f>
        <v>0</v>
      </c>
      <c r="DL120" s="179"/>
      <c r="DM120" s="179"/>
      <c r="DN120" s="179"/>
      <c r="DO120" s="180">
        <f>DO117*DO119/1000</f>
        <v>0</v>
      </c>
      <c r="DP120" s="179"/>
      <c r="DQ120" s="179"/>
      <c r="DR120" s="179"/>
      <c r="DS120" s="180">
        <f>DS117*DS119/1000</f>
        <v>0</v>
      </c>
      <c r="DT120" s="179"/>
      <c r="DU120" s="179"/>
      <c r="DV120" s="179"/>
      <c r="DW120" s="180">
        <f>DW117*DW119/1000</f>
        <v>0</v>
      </c>
      <c r="DX120" s="179"/>
      <c r="DY120" s="179"/>
      <c r="DZ120" s="179"/>
      <c r="EA120" s="180">
        <f>EA117*EA119/1000</f>
        <v>0</v>
      </c>
      <c r="EB120" s="179"/>
      <c r="EC120" s="179"/>
      <c r="ED120" s="179"/>
      <c r="EE120" s="180">
        <f>EE117*EE119/1000</f>
        <v>0</v>
      </c>
      <c r="EF120" s="179"/>
      <c r="EG120" s="179"/>
      <c r="EH120" s="179"/>
      <c r="EI120" s="180">
        <f>EI117*EI119/1000</f>
        <v>0</v>
      </c>
      <c r="EJ120" s="179"/>
      <c r="EK120" s="179"/>
      <c r="EL120" s="179"/>
      <c r="EM120" s="180">
        <f>EM117*EM119/1000</f>
        <v>0</v>
      </c>
      <c r="EN120" s="179"/>
      <c r="EO120" s="179"/>
      <c r="EP120" s="179"/>
      <c r="EQ120" s="180">
        <f>EQ117*EQ119/1000</f>
        <v>0</v>
      </c>
      <c r="ER120" s="179"/>
      <c r="ES120" s="179"/>
      <c r="ET120" s="179"/>
      <c r="EU120" s="179"/>
      <c r="EV120" s="179"/>
      <c r="EW120" s="179"/>
      <c r="EX120" s="179"/>
      <c r="EY120" s="179"/>
      <c r="EZ120" s="179"/>
      <c r="FA120" s="179"/>
      <c r="FB120" s="179"/>
      <c r="FC120" s="180">
        <f>FC117*FC119/1000</f>
        <v>0</v>
      </c>
      <c r="FD120" s="179"/>
      <c r="FE120" s="179"/>
      <c r="FF120" s="179"/>
      <c r="FG120" s="180">
        <f>FG117*FG119/1000</f>
        <v>0</v>
      </c>
      <c r="FH120" s="179"/>
      <c r="FI120" s="179"/>
      <c r="FJ120" s="179"/>
      <c r="FK120" s="180">
        <f>FK117*FK119/1000</f>
        <v>0</v>
      </c>
      <c r="FL120" s="179"/>
      <c r="FM120" s="179"/>
      <c r="FN120" s="179"/>
      <c r="FO120" s="180">
        <f>FO117*FO119/1000</f>
        <v>0</v>
      </c>
      <c r="FP120" s="179"/>
      <c r="FQ120" s="179"/>
      <c r="FR120" s="179"/>
      <c r="FS120" s="180">
        <f>FS117*FS119/1000</f>
        <v>0</v>
      </c>
      <c r="FT120" s="179"/>
      <c r="FU120" s="179"/>
      <c r="FV120" s="179"/>
      <c r="FW120" s="180">
        <f>FW117*FW119/1000</f>
        <v>0</v>
      </c>
      <c r="FX120" s="179"/>
      <c r="FY120" s="179"/>
      <c r="FZ120" s="179"/>
      <c r="GA120" s="180">
        <f>GA117*GA119/1000</f>
        <v>0</v>
      </c>
      <c r="GB120" s="179"/>
      <c r="GC120" s="179"/>
      <c r="GD120" s="179"/>
      <c r="GE120" s="180">
        <f>GE117*GE119/1000</f>
        <v>0</v>
      </c>
      <c r="GF120" s="179"/>
      <c r="GG120" s="179"/>
      <c r="GH120" s="179"/>
      <c r="GI120" s="179"/>
      <c r="GJ120" s="179"/>
      <c r="GK120" s="179"/>
      <c r="GL120" s="179"/>
      <c r="GM120" s="181"/>
    </row>
    <row r="121" spans="1:195" ht="12" customHeight="1">
      <c r="A121" s="168"/>
      <c r="B121" s="473"/>
      <c r="C121" s="129"/>
      <c r="D121" s="128"/>
      <c r="E121" s="129"/>
      <c r="F121" s="176" t="s">
        <v>271</v>
      </c>
      <c r="G121" s="501"/>
      <c r="H121" s="499"/>
      <c r="I121" s="464"/>
      <c r="J121" s="182" t="s">
        <v>234</v>
      </c>
      <c r="K121" s="178"/>
      <c r="L121" s="178"/>
      <c r="M121" s="178"/>
      <c r="N121" s="178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M121" s="179"/>
      <c r="AN121" s="179"/>
      <c r="AO121" s="179"/>
      <c r="AP121" s="179"/>
      <c r="AQ121" s="179"/>
      <c r="AR121" s="179"/>
      <c r="AS121" s="179"/>
      <c r="AT121" s="179"/>
      <c r="AU121" s="179"/>
      <c r="AV121" s="179"/>
      <c r="AW121" s="179"/>
      <c r="AX121" s="179"/>
      <c r="AY121" s="180">
        <f>AY118*AY119/1000</f>
        <v>0</v>
      </c>
      <c r="AZ121" s="179"/>
      <c r="BA121" s="179"/>
      <c r="BB121" s="179"/>
      <c r="BC121" s="180">
        <f>BC118*BC119/1000</f>
        <v>0</v>
      </c>
      <c r="BD121" s="179"/>
      <c r="BE121" s="179"/>
      <c r="BF121" s="179"/>
      <c r="BG121" s="180">
        <f>SUM(BK121,BO121,BS121,BW121)</f>
        <v>0</v>
      </c>
      <c r="BH121" s="179"/>
      <c r="BI121" s="179"/>
      <c r="BJ121" s="179"/>
      <c r="BK121" s="180">
        <f>BK118*BK119/1000</f>
        <v>0</v>
      </c>
      <c r="BL121" s="179"/>
      <c r="BM121" s="179"/>
      <c r="BN121" s="179"/>
      <c r="BO121" s="180">
        <f>BO118*BO119/1000</f>
        <v>0</v>
      </c>
      <c r="BP121" s="179"/>
      <c r="BQ121" s="179"/>
      <c r="BR121" s="179"/>
      <c r="BS121" s="180">
        <f>BS118*BS119/1000</f>
        <v>0</v>
      </c>
      <c r="BT121" s="179"/>
      <c r="BU121" s="179"/>
      <c r="BV121" s="179"/>
      <c r="BW121" s="180">
        <f>BW118*BW119/1000</f>
        <v>0</v>
      </c>
      <c r="BX121" s="179"/>
      <c r="BY121" s="179"/>
      <c r="BZ121" s="179"/>
      <c r="CA121" s="180">
        <f>SUM(CE121,CI121,CM121,CQ121,CU121,CY121)</f>
        <v>0</v>
      </c>
      <c r="CB121" s="179"/>
      <c r="CC121" s="179"/>
      <c r="CD121" s="179"/>
      <c r="CE121" s="180">
        <f>CE118*CE119/1000</f>
        <v>0</v>
      </c>
      <c r="CF121" s="179"/>
      <c r="CG121" s="179"/>
      <c r="CH121" s="179"/>
      <c r="CI121" s="180">
        <f>CI118*CI119/1000</f>
        <v>0</v>
      </c>
      <c r="CJ121" s="179"/>
      <c r="CK121" s="179"/>
      <c r="CL121" s="179"/>
      <c r="CM121" s="180">
        <f>CM118*CM119/1000</f>
        <v>0</v>
      </c>
      <c r="CN121" s="179"/>
      <c r="CO121" s="179"/>
      <c r="CP121" s="179"/>
      <c r="CQ121" s="180">
        <f>CQ118*CQ119/1000</f>
        <v>0</v>
      </c>
      <c r="CR121" s="179"/>
      <c r="CS121" s="179"/>
      <c r="CT121" s="179"/>
      <c r="CU121" s="180">
        <f>CU118*CU119/1000</f>
        <v>0</v>
      </c>
      <c r="CV121" s="179"/>
      <c r="CW121" s="179"/>
      <c r="CX121" s="179"/>
      <c r="CY121" s="180">
        <f>CY118*CY119/1000</f>
        <v>0</v>
      </c>
      <c r="CZ121" s="179"/>
      <c r="DA121" s="179"/>
      <c r="DB121" s="179"/>
      <c r="DC121" s="180">
        <f>DC118*DC119/1000</f>
        <v>0</v>
      </c>
      <c r="DD121" s="179"/>
      <c r="DE121" s="179"/>
      <c r="DF121" s="179"/>
      <c r="DG121" s="180">
        <f>SUM(DK121,DO121,DS121,DW121,EA121,EE121,EI121,EM121,EQ121)</f>
        <v>0</v>
      </c>
      <c r="DH121" s="179"/>
      <c r="DI121" s="179"/>
      <c r="DJ121" s="179"/>
      <c r="DK121" s="180">
        <f>DK118*DK119/1000</f>
        <v>0</v>
      </c>
      <c r="DL121" s="179"/>
      <c r="DM121" s="179"/>
      <c r="DN121" s="179"/>
      <c r="DO121" s="180">
        <f>DO118*DO119/1000</f>
        <v>0</v>
      </c>
      <c r="DP121" s="179"/>
      <c r="DQ121" s="179"/>
      <c r="DR121" s="179"/>
      <c r="DS121" s="180">
        <f>DS118*DS119/1000</f>
        <v>0</v>
      </c>
      <c r="DT121" s="179"/>
      <c r="DU121" s="179"/>
      <c r="DV121" s="179"/>
      <c r="DW121" s="180">
        <f>DW118*DW119/1000</f>
        <v>0</v>
      </c>
      <c r="DX121" s="179"/>
      <c r="DY121" s="179"/>
      <c r="DZ121" s="179"/>
      <c r="EA121" s="180">
        <f>EA118*EA119/1000</f>
        <v>0</v>
      </c>
      <c r="EB121" s="179"/>
      <c r="EC121" s="179"/>
      <c r="ED121" s="179"/>
      <c r="EE121" s="180">
        <f>EE118*EE119/1000</f>
        <v>0</v>
      </c>
      <c r="EF121" s="179"/>
      <c r="EG121" s="179"/>
      <c r="EH121" s="179"/>
      <c r="EI121" s="180">
        <f>EI118*EI119/1000</f>
        <v>0</v>
      </c>
      <c r="EJ121" s="179"/>
      <c r="EK121" s="179"/>
      <c r="EL121" s="179"/>
      <c r="EM121" s="180">
        <f>EM118*EM119/1000</f>
        <v>0</v>
      </c>
      <c r="EN121" s="179"/>
      <c r="EO121" s="179"/>
      <c r="EP121" s="179"/>
      <c r="EQ121" s="180">
        <f>EQ118*EQ119/1000</f>
        <v>0</v>
      </c>
      <c r="ER121" s="179"/>
      <c r="ES121" s="179"/>
      <c r="ET121" s="179"/>
      <c r="EU121" s="179"/>
      <c r="EV121" s="179"/>
      <c r="EW121" s="179"/>
      <c r="EX121" s="179"/>
      <c r="EY121" s="179"/>
      <c r="EZ121" s="179"/>
      <c r="FA121" s="179"/>
      <c r="FB121" s="179"/>
      <c r="FC121" s="180">
        <f>FC118*FC119/1000</f>
        <v>0</v>
      </c>
      <c r="FD121" s="179"/>
      <c r="FE121" s="179"/>
      <c r="FF121" s="179"/>
      <c r="FG121" s="180">
        <f>FG118*FG119/1000</f>
        <v>0</v>
      </c>
      <c r="FH121" s="179"/>
      <c r="FI121" s="179"/>
      <c r="FJ121" s="179"/>
      <c r="FK121" s="180">
        <f>FK118*FK119/1000</f>
        <v>0</v>
      </c>
      <c r="FL121" s="179"/>
      <c r="FM121" s="179"/>
      <c r="FN121" s="179"/>
      <c r="FO121" s="180">
        <f>FO118*FO119/1000</f>
        <v>0</v>
      </c>
      <c r="FP121" s="179"/>
      <c r="FQ121" s="179"/>
      <c r="FR121" s="179"/>
      <c r="FS121" s="180">
        <f>FS118*FS119/1000</f>
        <v>0</v>
      </c>
      <c r="FT121" s="179"/>
      <c r="FU121" s="179"/>
      <c r="FV121" s="179"/>
      <c r="FW121" s="180">
        <f>FW118*FW119/1000</f>
        <v>0</v>
      </c>
      <c r="FX121" s="179"/>
      <c r="FY121" s="179"/>
      <c r="FZ121" s="179"/>
      <c r="GA121" s="180">
        <f>GA118*GA119/1000</f>
        <v>0</v>
      </c>
      <c r="GB121" s="179"/>
      <c r="GC121" s="179"/>
      <c r="GD121" s="179"/>
      <c r="GE121" s="180">
        <f>GE118*GE119/1000</f>
        <v>0</v>
      </c>
      <c r="GF121" s="179"/>
      <c r="GG121" s="179"/>
      <c r="GH121" s="179"/>
      <c r="GI121" s="179"/>
      <c r="GJ121" s="179"/>
      <c r="GK121" s="179"/>
      <c r="GL121" s="179"/>
      <c r="GM121" s="181"/>
    </row>
    <row r="122" spans="1:195" ht="12" customHeight="1">
      <c r="A122" s="168"/>
      <c r="B122" s="473"/>
      <c r="C122" s="129"/>
      <c r="D122" s="128"/>
      <c r="E122" s="129"/>
      <c r="F122" s="176" t="s">
        <v>272</v>
      </c>
      <c r="G122" s="502"/>
      <c r="H122" s="500" t="s">
        <v>273</v>
      </c>
      <c r="I122" s="463" t="s">
        <v>259</v>
      </c>
      <c r="J122" s="177" t="s">
        <v>232</v>
      </c>
      <c r="K122" s="178"/>
      <c r="L122" s="178"/>
      <c r="M122" s="178"/>
      <c r="N122" s="178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M122" s="179"/>
      <c r="AN122" s="179"/>
      <c r="AO122" s="179"/>
      <c r="AP122" s="179"/>
      <c r="AQ122" s="179"/>
      <c r="AR122" s="179"/>
      <c r="AS122" s="179"/>
      <c r="AT122" s="179"/>
      <c r="AU122" s="179"/>
      <c r="AV122" s="179"/>
      <c r="AW122" s="179"/>
      <c r="AX122" s="179"/>
      <c r="AY122" s="185"/>
      <c r="AZ122" s="179"/>
      <c r="BA122" s="179"/>
      <c r="BB122" s="179"/>
      <c r="BC122" s="185"/>
      <c r="BD122" s="179"/>
      <c r="BE122" s="179"/>
      <c r="BF122" s="179"/>
      <c r="BG122" s="180">
        <f>IF(BG124=0,0,BG125*1000/BG124)</f>
        <v>0</v>
      </c>
      <c r="BH122" s="179"/>
      <c r="BI122" s="179"/>
      <c r="BJ122" s="179"/>
      <c r="BK122" s="185"/>
      <c r="BL122" s="179"/>
      <c r="BM122" s="179"/>
      <c r="BN122" s="179"/>
      <c r="BO122" s="185"/>
      <c r="BP122" s="179"/>
      <c r="BQ122" s="179"/>
      <c r="BR122" s="179"/>
      <c r="BS122" s="185"/>
      <c r="BT122" s="179"/>
      <c r="BU122" s="179"/>
      <c r="BV122" s="179"/>
      <c r="BW122" s="185"/>
      <c r="BX122" s="179"/>
      <c r="BY122" s="179"/>
      <c r="BZ122" s="179"/>
      <c r="CA122" s="180">
        <f>IF(CA124=0,0,CA125*1000/CA124)</f>
        <v>0</v>
      </c>
      <c r="CB122" s="179"/>
      <c r="CC122" s="179"/>
      <c r="CD122" s="179"/>
      <c r="CE122" s="185"/>
      <c r="CF122" s="179"/>
      <c r="CG122" s="179"/>
      <c r="CH122" s="179"/>
      <c r="CI122" s="185"/>
      <c r="CJ122" s="179"/>
      <c r="CK122" s="179"/>
      <c r="CL122" s="179"/>
      <c r="CM122" s="185"/>
      <c r="CN122" s="179"/>
      <c r="CO122" s="179"/>
      <c r="CP122" s="179"/>
      <c r="CQ122" s="185"/>
      <c r="CR122" s="179"/>
      <c r="CS122" s="179"/>
      <c r="CT122" s="179"/>
      <c r="CU122" s="185"/>
      <c r="CV122" s="179"/>
      <c r="CW122" s="179"/>
      <c r="CX122" s="179"/>
      <c r="CY122" s="185"/>
      <c r="CZ122" s="179"/>
      <c r="DA122" s="179"/>
      <c r="DB122" s="179"/>
      <c r="DC122" s="185"/>
      <c r="DD122" s="179"/>
      <c r="DE122" s="179"/>
      <c r="DF122" s="179"/>
      <c r="DG122" s="180">
        <f>IF(DG124=0,0,DG125*1000/DG124)</f>
        <v>0</v>
      </c>
      <c r="DH122" s="179"/>
      <c r="DI122" s="179"/>
      <c r="DJ122" s="179"/>
      <c r="DK122" s="185"/>
      <c r="DL122" s="179"/>
      <c r="DM122" s="179"/>
      <c r="DN122" s="179"/>
      <c r="DO122" s="185"/>
      <c r="DP122" s="179"/>
      <c r="DQ122" s="179"/>
      <c r="DR122" s="179"/>
      <c r="DS122" s="185"/>
      <c r="DT122" s="179"/>
      <c r="DU122" s="179"/>
      <c r="DV122" s="179"/>
      <c r="DW122" s="185"/>
      <c r="DX122" s="179"/>
      <c r="DY122" s="179"/>
      <c r="DZ122" s="179"/>
      <c r="EA122" s="185"/>
      <c r="EB122" s="179"/>
      <c r="EC122" s="179"/>
      <c r="ED122" s="179"/>
      <c r="EE122" s="185"/>
      <c r="EF122" s="179"/>
      <c r="EG122" s="179"/>
      <c r="EH122" s="179"/>
      <c r="EI122" s="185"/>
      <c r="EJ122" s="179"/>
      <c r="EK122" s="179"/>
      <c r="EL122" s="179"/>
      <c r="EM122" s="185"/>
      <c r="EN122" s="179"/>
      <c r="EO122" s="179"/>
      <c r="EP122" s="179"/>
      <c r="EQ122" s="185"/>
      <c r="ER122" s="179"/>
      <c r="ES122" s="179"/>
      <c r="ET122" s="179"/>
      <c r="EU122" s="179"/>
      <c r="EV122" s="179"/>
      <c r="EW122" s="179"/>
      <c r="EX122" s="179"/>
      <c r="EY122" s="179"/>
      <c r="EZ122" s="179"/>
      <c r="FA122" s="179"/>
      <c r="FB122" s="179"/>
      <c r="FC122" s="185"/>
      <c r="FD122" s="179"/>
      <c r="FE122" s="179"/>
      <c r="FF122" s="179"/>
      <c r="FG122" s="185"/>
      <c r="FH122" s="179"/>
      <c r="FI122" s="179"/>
      <c r="FJ122" s="179"/>
      <c r="FK122" s="185"/>
      <c r="FL122" s="179"/>
      <c r="FM122" s="179"/>
      <c r="FN122" s="179"/>
      <c r="FO122" s="185"/>
      <c r="FP122" s="179"/>
      <c r="FQ122" s="179"/>
      <c r="FR122" s="179"/>
      <c r="FS122" s="185"/>
      <c r="FT122" s="179"/>
      <c r="FU122" s="179"/>
      <c r="FV122" s="179"/>
      <c r="FW122" s="185"/>
      <c r="FX122" s="179"/>
      <c r="FY122" s="179"/>
      <c r="FZ122" s="179"/>
      <c r="GA122" s="185"/>
      <c r="GB122" s="179"/>
      <c r="GC122" s="179"/>
      <c r="GD122" s="179"/>
      <c r="GE122" s="185"/>
      <c r="GF122" s="179"/>
      <c r="GG122" s="179"/>
      <c r="GH122" s="179"/>
      <c r="GI122" s="179"/>
      <c r="GJ122" s="179"/>
      <c r="GK122" s="179"/>
      <c r="GL122" s="179"/>
      <c r="GM122" s="181"/>
    </row>
    <row r="123" spans="1:195" ht="12" customHeight="1">
      <c r="A123" s="168"/>
      <c r="B123" s="473"/>
      <c r="C123" s="129"/>
      <c r="D123" s="128"/>
      <c r="E123" s="129"/>
      <c r="F123" s="176" t="s">
        <v>274</v>
      </c>
      <c r="G123" s="502"/>
      <c r="H123" s="501"/>
      <c r="I123" s="465"/>
      <c r="J123" s="182" t="s">
        <v>234</v>
      </c>
      <c r="K123" s="178"/>
      <c r="L123" s="178"/>
      <c r="M123" s="178"/>
      <c r="N123" s="178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  <c r="AH123" s="179"/>
      <c r="AI123" s="179"/>
      <c r="AJ123" s="179"/>
      <c r="AK123" s="179"/>
      <c r="AL123" s="179"/>
      <c r="AM123" s="179"/>
      <c r="AN123" s="179"/>
      <c r="AO123" s="179"/>
      <c r="AP123" s="179"/>
      <c r="AQ123" s="179"/>
      <c r="AR123" s="179"/>
      <c r="AS123" s="179"/>
      <c r="AT123" s="179"/>
      <c r="AU123" s="179"/>
      <c r="AV123" s="179"/>
      <c r="AW123" s="179"/>
      <c r="AX123" s="179"/>
      <c r="AY123" s="180">
        <f>AY122*AY97</f>
        <v>0</v>
      </c>
      <c r="AZ123" s="179"/>
      <c r="BA123" s="179"/>
      <c r="BB123" s="179"/>
      <c r="BC123" s="180">
        <f>BC122*BC97</f>
        <v>0</v>
      </c>
      <c r="BD123" s="179"/>
      <c r="BE123" s="179"/>
      <c r="BF123" s="179"/>
      <c r="BG123" s="180">
        <f>IF(BG124=0,0,BG126*1000/BG124)</f>
        <v>0</v>
      </c>
      <c r="BH123" s="179"/>
      <c r="BI123" s="179"/>
      <c r="BJ123" s="179"/>
      <c r="BK123" s="180">
        <f>BK122*BK97</f>
        <v>0</v>
      </c>
      <c r="BL123" s="179"/>
      <c r="BM123" s="179"/>
      <c r="BN123" s="179"/>
      <c r="BO123" s="180">
        <f>BO122*BO97</f>
        <v>0</v>
      </c>
      <c r="BP123" s="179"/>
      <c r="BQ123" s="179"/>
      <c r="BR123" s="179"/>
      <c r="BS123" s="180">
        <f>BS122*BS97</f>
        <v>0</v>
      </c>
      <c r="BT123" s="179"/>
      <c r="BU123" s="179"/>
      <c r="BV123" s="179"/>
      <c r="BW123" s="180">
        <f>BW122*BW97</f>
        <v>0</v>
      </c>
      <c r="BX123" s="179"/>
      <c r="BY123" s="179"/>
      <c r="BZ123" s="179"/>
      <c r="CA123" s="180">
        <f>IF(CA124=0,0,CA126*1000/CA124)</f>
        <v>0</v>
      </c>
      <c r="CB123" s="179"/>
      <c r="CC123" s="179"/>
      <c r="CD123" s="179"/>
      <c r="CE123" s="180">
        <f>CE122*CE97</f>
        <v>0</v>
      </c>
      <c r="CF123" s="179"/>
      <c r="CG123" s="179"/>
      <c r="CH123" s="179"/>
      <c r="CI123" s="180">
        <f>CI122*CI97</f>
        <v>0</v>
      </c>
      <c r="CJ123" s="179"/>
      <c r="CK123" s="179"/>
      <c r="CL123" s="179"/>
      <c r="CM123" s="180">
        <f>CM122*CM97</f>
        <v>0</v>
      </c>
      <c r="CN123" s="179"/>
      <c r="CO123" s="179"/>
      <c r="CP123" s="179"/>
      <c r="CQ123" s="180">
        <f>CQ122*CQ97</f>
        <v>0</v>
      </c>
      <c r="CR123" s="179"/>
      <c r="CS123" s="179"/>
      <c r="CT123" s="179"/>
      <c r="CU123" s="180">
        <f>CU122*CU97</f>
        <v>0</v>
      </c>
      <c r="CV123" s="179"/>
      <c r="CW123" s="179"/>
      <c r="CX123" s="179"/>
      <c r="CY123" s="180">
        <f>CY122*CY97</f>
        <v>0</v>
      </c>
      <c r="CZ123" s="179"/>
      <c r="DA123" s="179"/>
      <c r="DB123" s="179"/>
      <c r="DC123" s="180">
        <f>DC122*DC97</f>
        <v>0</v>
      </c>
      <c r="DD123" s="179"/>
      <c r="DE123" s="179"/>
      <c r="DF123" s="179"/>
      <c r="DG123" s="180">
        <f>IF(DG124=0,0,DG126*1000/DG124)</f>
        <v>0</v>
      </c>
      <c r="DH123" s="179"/>
      <c r="DI123" s="179"/>
      <c r="DJ123" s="179"/>
      <c r="DK123" s="180">
        <f>DK122*DK97</f>
        <v>0</v>
      </c>
      <c r="DL123" s="179"/>
      <c r="DM123" s="179"/>
      <c r="DN123" s="179"/>
      <c r="DO123" s="180">
        <f>DO122*DO97</f>
        <v>0</v>
      </c>
      <c r="DP123" s="179"/>
      <c r="DQ123" s="179"/>
      <c r="DR123" s="179"/>
      <c r="DS123" s="180">
        <f>DS122*DS97</f>
        <v>0</v>
      </c>
      <c r="DT123" s="179"/>
      <c r="DU123" s="179"/>
      <c r="DV123" s="179"/>
      <c r="DW123" s="180">
        <f>DW122*DW97</f>
        <v>0</v>
      </c>
      <c r="DX123" s="179"/>
      <c r="DY123" s="179"/>
      <c r="DZ123" s="179"/>
      <c r="EA123" s="180">
        <f>EA122*EA97</f>
        <v>0</v>
      </c>
      <c r="EB123" s="179"/>
      <c r="EC123" s="179"/>
      <c r="ED123" s="179"/>
      <c r="EE123" s="180">
        <f>EE122*EE97</f>
        <v>0</v>
      </c>
      <c r="EF123" s="179"/>
      <c r="EG123" s="179"/>
      <c r="EH123" s="179"/>
      <c r="EI123" s="180">
        <f>EI122*EI97</f>
        <v>0</v>
      </c>
      <c r="EJ123" s="179"/>
      <c r="EK123" s="179"/>
      <c r="EL123" s="179"/>
      <c r="EM123" s="180">
        <f>EM122*EM97</f>
        <v>0</v>
      </c>
      <c r="EN123" s="179"/>
      <c r="EO123" s="179"/>
      <c r="EP123" s="179"/>
      <c r="EQ123" s="180">
        <f>EQ122*EQ97</f>
        <v>0</v>
      </c>
      <c r="ER123" s="179"/>
      <c r="ES123" s="179"/>
      <c r="ET123" s="179"/>
      <c r="EU123" s="179"/>
      <c r="EV123" s="179"/>
      <c r="EW123" s="179"/>
      <c r="EX123" s="179"/>
      <c r="EY123" s="179"/>
      <c r="EZ123" s="179"/>
      <c r="FA123" s="179"/>
      <c r="FB123" s="179"/>
      <c r="FC123" s="180">
        <f>FC122*FC97</f>
        <v>0</v>
      </c>
      <c r="FD123" s="179"/>
      <c r="FE123" s="179"/>
      <c r="FF123" s="179"/>
      <c r="FG123" s="180">
        <f>FG122*FG97</f>
        <v>0</v>
      </c>
      <c r="FH123" s="179"/>
      <c r="FI123" s="179"/>
      <c r="FJ123" s="179"/>
      <c r="FK123" s="180">
        <f>FK122*FK97</f>
        <v>0</v>
      </c>
      <c r="FL123" s="179"/>
      <c r="FM123" s="179"/>
      <c r="FN123" s="179"/>
      <c r="FO123" s="180">
        <f>FO122*FO97</f>
        <v>0</v>
      </c>
      <c r="FP123" s="179"/>
      <c r="FQ123" s="179"/>
      <c r="FR123" s="179"/>
      <c r="FS123" s="180">
        <f>FS122*FS97</f>
        <v>0</v>
      </c>
      <c r="FT123" s="179"/>
      <c r="FU123" s="179"/>
      <c r="FV123" s="179"/>
      <c r="FW123" s="180">
        <f>FW122*FW97</f>
        <v>0</v>
      </c>
      <c r="FX123" s="179"/>
      <c r="FY123" s="179"/>
      <c r="FZ123" s="179"/>
      <c r="GA123" s="180">
        <f>GA122*GA97</f>
        <v>0</v>
      </c>
      <c r="GB123" s="179"/>
      <c r="GC123" s="179"/>
      <c r="GD123" s="179"/>
      <c r="GE123" s="180">
        <f>GE122*GE97</f>
        <v>0</v>
      </c>
      <c r="GF123" s="179"/>
      <c r="GG123" s="179"/>
      <c r="GH123" s="179"/>
      <c r="GI123" s="179"/>
      <c r="GJ123" s="179"/>
      <c r="GK123" s="179"/>
      <c r="GL123" s="179"/>
      <c r="GM123" s="181"/>
    </row>
    <row r="124" spans="1:195" ht="12" customHeight="1">
      <c r="A124" s="168"/>
      <c r="B124" s="473"/>
      <c r="C124" s="129"/>
      <c r="D124" s="128"/>
      <c r="E124" s="129"/>
      <c r="F124" s="176" t="s">
        <v>275</v>
      </c>
      <c r="G124" s="502"/>
      <c r="H124" s="501"/>
      <c r="I124" s="462" t="s">
        <v>262</v>
      </c>
      <c r="J124" s="462"/>
      <c r="K124" s="178"/>
      <c r="L124" s="178"/>
      <c r="M124" s="178"/>
      <c r="N124" s="178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M124" s="179"/>
      <c r="AN124" s="179"/>
      <c r="AO124" s="179"/>
      <c r="AP124" s="179"/>
      <c r="AQ124" s="179"/>
      <c r="AR124" s="179"/>
      <c r="AS124" s="179"/>
      <c r="AT124" s="179"/>
      <c r="AU124" s="179"/>
      <c r="AV124" s="179"/>
      <c r="AW124" s="179"/>
      <c r="AX124" s="179"/>
      <c r="AY124" s="185"/>
      <c r="AZ124" s="179"/>
      <c r="BA124" s="179"/>
      <c r="BB124" s="179"/>
      <c r="BC124" s="185"/>
      <c r="BD124" s="179"/>
      <c r="BE124" s="179"/>
      <c r="BF124" s="179"/>
      <c r="BG124" s="180">
        <f>SUM(BK124,BO124,BS124,BW124)</f>
        <v>0</v>
      </c>
      <c r="BH124" s="179"/>
      <c r="BI124" s="179"/>
      <c r="BJ124" s="179"/>
      <c r="BK124" s="185"/>
      <c r="BL124" s="179"/>
      <c r="BM124" s="179"/>
      <c r="BN124" s="179"/>
      <c r="BO124" s="185"/>
      <c r="BP124" s="179"/>
      <c r="BQ124" s="179"/>
      <c r="BR124" s="179"/>
      <c r="BS124" s="185"/>
      <c r="BT124" s="179"/>
      <c r="BU124" s="179"/>
      <c r="BV124" s="179"/>
      <c r="BW124" s="185"/>
      <c r="BX124" s="179"/>
      <c r="BY124" s="179"/>
      <c r="BZ124" s="179"/>
      <c r="CA124" s="180">
        <f>SUM(CE124,CI124,CM124,CQ124,CU124,CY124)</f>
        <v>0</v>
      </c>
      <c r="CB124" s="179"/>
      <c r="CC124" s="179"/>
      <c r="CD124" s="179"/>
      <c r="CE124" s="185"/>
      <c r="CF124" s="179"/>
      <c r="CG124" s="179"/>
      <c r="CH124" s="179"/>
      <c r="CI124" s="185"/>
      <c r="CJ124" s="179"/>
      <c r="CK124" s="179"/>
      <c r="CL124" s="179"/>
      <c r="CM124" s="185"/>
      <c r="CN124" s="179"/>
      <c r="CO124" s="179"/>
      <c r="CP124" s="179"/>
      <c r="CQ124" s="185"/>
      <c r="CR124" s="179"/>
      <c r="CS124" s="179"/>
      <c r="CT124" s="179"/>
      <c r="CU124" s="185"/>
      <c r="CV124" s="179"/>
      <c r="CW124" s="179"/>
      <c r="CX124" s="179"/>
      <c r="CY124" s="185"/>
      <c r="CZ124" s="179"/>
      <c r="DA124" s="179"/>
      <c r="DB124" s="179"/>
      <c r="DC124" s="185"/>
      <c r="DD124" s="179"/>
      <c r="DE124" s="179"/>
      <c r="DF124" s="179"/>
      <c r="DG124" s="180">
        <f>SUM(DK124,DO124,DS124,DW124,EA124,EE124,EI124,EM124,EQ124)</f>
        <v>0</v>
      </c>
      <c r="DH124" s="179"/>
      <c r="DI124" s="179"/>
      <c r="DJ124" s="179"/>
      <c r="DK124" s="185"/>
      <c r="DL124" s="179"/>
      <c r="DM124" s="179"/>
      <c r="DN124" s="179"/>
      <c r="DO124" s="185"/>
      <c r="DP124" s="179"/>
      <c r="DQ124" s="179"/>
      <c r="DR124" s="179"/>
      <c r="DS124" s="185"/>
      <c r="DT124" s="179"/>
      <c r="DU124" s="179"/>
      <c r="DV124" s="179"/>
      <c r="DW124" s="185"/>
      <c r="DX124" s="179"/>
      <c r="DY124" s="179"/>
      <c r="DZ124" s="179"/>
      <c r="EA124" s="185"/>
      <c r="EB124" s="179"/>
      <c r="EC124" s="179"/>
      <c r="ED124" s="179"/>
      <c r="EE124" s="185"/>
      <c r="EF124" s="179"/>
      <c r="EG124" s="179"/>
      <c r="EH124" s="179"/>
      <c r="EI124" s="185"/>
      <c r="EJ124" s="179"/>
      <c r="EK124" s="179"/>
      <c r="EL124" s="179"/>
      <c r="EM124" s="185"/>
      <c r="EN124" s="179"/>
      <c r="EO124" s="179"/>
      <c r="EP124" s="179"/>
      <c r="EQ124" s="185"/>
      <c r="ER124" s="179"/>
      <c r="ES124" s="179"/>
      <c r="ET124" s="179"/>
      <c r="EU124" s="179"/>
      <c r="EV124" s="179"/>
      <c r="EW124" s="179"/>
      <c r="EX124" s="179"/>
      <c r="EY124" s="179"/>
      <c r="EZ124" s="179"/>
      <c r="FA124" s="179"/>
      <c r="FB124" s="179"/>
      <c r="FC124" s="185"/>
      <c r="FD124" s="179"/>
      <c r="FE124" s="179"/>
      <c r="FF124" s="179"/>
      <c r="FG124" s="185"/>
      <c r="FH124" s="179"/>
      <c r="FI124" s="179"/>
      <c r="FJ124" s="179"/>
      <c r="FK124" s="185"/>
      <c r="FL124" s="179"/>
      <c r="FM124" s="179"/>
      <c r="FN124" s="179"/>
      <c r="FO124" s="185"/>
      <c r="FP124" s="179"/>
      <c r="FQ124" s="179"/>
      <c r="FR124" s="179"/>
      <c r="FS124" s="185"/>
      <c r="FT124" s="179"/>
      <c r="FU124" s="179"/>
      <c r="FV124" s="179"/>
      <c r="FW124" s="185"/>
      <c r="FX124" s="179"/>
      <c r="FY124" s="179"/>
      <c r="FZ124" s="179"/>
      <c r="GA124" s="185"/>
      <c r="GB124" s="179"/>
      <c r="GC124" s="179"/>
      <c r="GD124" s="179"/>
      <c r="GE124" s="185"/>
      <c r="GF124" s="179"/>
      <c r="GG124" s="179"/>
      <c r="GH124" s="179"/>
      <c r="GI124" s="179"/>
      <c r="GJ124" s="179"/>
      <c r="GK124" s="179"/>
      <c r="GL124" s="179"/>
      <c r="GM124" s="181"/>
    </row>
    <row r="125" spans="1:195" ht="12" customHeight="1">
      <c r="A125" s="168"/>
      <c r="B125" s="473"/>
      <c r="C125" s="129"/>
      <c r="D125" s="128"/>
      <c r="E125" s="129"/>
      <c r="F125" s="176" t="s">
        <v>276</v>
      </c>
      <c r="G125" s="502"/>
      <c r="H125" s="502"/>
      <c r="I125" s="482" t="s">
        <v>264</v>
      </c>
      <c r="J125" s="177" t="s">
        <v>232</v>
      </c>
      <c r="K125" s="178"/>
      <c r="L125" s="178"/>
      <c r="M125" s="178"/>
      <c r="N125" s="178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M125" s="179"/>
      <c r="AN125" s="179"/>
      <c r="AO125" s="179"/>
      <c r="AP125" s="179"/>
      <c r="AQ125" s="179"/>
      <c r="AR125" s="179"/>
      <c r="AS125" s="179"/>
      <c r="AT125" s="179"/>
      <c r="AU125" s="179"/>
      <c r="AV125" s="179"/>
      <c r="AW125" s="179"/>
      <c r="AX125" s="179"/>
      <c r="AY125" s="180">
        <f>AY122*AY124/1000</f>
        <v>0</v>
      </c>
      <c r="AZ125" s="179"/>
      <c r="BA125" s="179"/>
      <c r="BB125" s="179"/>
      <c r="BC125" s="180">
        <f>BC122*BC124/1000</f>
        <v>0</v>
      </c>
      <c r="BD125" s="179"/>
      <c r="BE125" s="179"/>
      <c r="BF125" s="179"/>
      <c r="BG125" s="180">
        <f>SUM(BK125,BO125,BS125,BW125)</f>
        <v>0</v>
      </c>
      <c r="BH125" s="179"/>
      <c r="BI125" s="179"/>
      <c r="BJ125" s="179"/>
      <c r="BK125" s="180">
        <f>BK122*BK124/1000</f>
        <v>0</v>
      </c>
      <c r="BL125" s="179"/>
      <c r="BM125" s="179"/>
      <c r="BN125" s="179"/>
      <c r="BO125" s="180">
        <f>BO122*BO124/1000</f>
        <v>0</v>
      </c>
      <c r="BP125" s="179"/>
      <c r="BQ125" s="179"/>
      <c r="BR125" s="179"/>
      <c r="BS125" s="180">
        <f>BS122*BS124/1000</f>
        <v>0</v>
      </c>
      <c r="BT125" s="179"/>
      <c r="BU125" s="179"/>
      <c r="BV125" s="179"/>
      <c r="BW125" s="180">
        <f>BW122*BW124/1000</f>
        <v>0</v>
      </c>
      <c r="BX125" s="179"/>
      <c r="BY125" s="179"/>
      <c r="BZ125" s="179"/>
      <c r="CA125" s="180">
        <f>SUM(CE125,CI125,CM125,CQ125,CU125,CY125)</f>
        <v>0</v>
      </c>
      <c r="CB125" s="179"/>
      <c r="CC125" s="179"/>
      <c r="CD125" s="179"/>
      <c r="CE125" s="180">
        <f>CE122*CE124/1000</f>
        <v>0</v>
      </c>
      <c r="CF125" s="179"/>
      <c r="CG125" s="179"/>
      <c r="CH125" s="179"/>
      <c r="CI125" s="180">
        <f>CI122*CI124/1000</f>
        <v>0</v>
      </c>
      <c r="CJ125" s="179"/>
      <c r="CK125" s="179"/>
      <c r="CL125" s="179"/>
      <c r="CM125" s="180">
        <f>CM122*CM124/1000</f>
        <v>0</v>
      </c>
      <c r="CN125" s="179"/>
      <c r="CO125" s="179"/>
      <c r="CP125" s="179"/>
      <c r="CQ125" s="180">
        <f>CQ122*CQ124/1000</f>
        <v>0</v>
      </c>
      <c r="CR125" s="179"/>
      <c r="CS125" s="179"/>
      <c r="CT125" s="179"/>
      <c r="CU125" s="180">
        <f>CU122*CU124/1000</f>
        <v>0</v>
      </c>
      <c r="CV125" s="179"/>
      <c r="CW125" s="179"/>
      <c r="CX125" s="179"/>
      <c r="CY125" s="180">
        <f>CY122*CY124/1000</f>
        <v>0</v>
      </c>
      <c r="CZ125" s="179"/>
      <c r="DA125" s="179"/>
      <c r="DB125" s="179"/>
      <c r="DC125" s="180">
        <f>DC122*DC124/1000</f>
        <v>0</v>
      </c>
      <c r="DD125" s="179"/>
      <c r="DE125" s="179"/>
      <c r="DF125" s="179"/>
      <c r="DG125" s="180">
        <f>SUM(DK125,DO125,DS125,DW125,EA125,EE125,EI125,EM125,EQ125)</f>
        <v>0</v>
      </c>
      <c r="DH125" s="179"/>
      <c r="DI125" s="179"/>
      <c r="DJ125" s="179"/>
      <c r="DK125" s="180">
        <f>DK122*DK124/1000</f>
        <v>0</v>
      </c>
      <c r="DL125" s="179"/>
      <c r="DM125" s="179"/>
      <c r="DN125" s="179"/>
      <c r="DO125" s="180">
        <f>DO122*DO124/1000</f>
        <v>0</v>
      </c>
      <c r="DP125" s="179"/>
      <c r="DQ125" s="179"/>
      <c r="DR125" s="179"/>
      <c r="DS125" s="180">
        <f>DS122*DS124/1000</f>
        <v>0</v>
      </c>
      <c r="DT125" s="179"/>
      <c r="DU125" s="179"/>
      <c r="DV125" s="179"/>
      <c r="DW125" s="180">
        <f>DW122*DW124/1000</f>
        <v>0</v>
      </c>
      <c r="DX125" s="179"/>
      <c r="DY125" s="179"/>
      <c r="DZ125" s="179"/>
      <c r="EA125" s="180">
        <f>EA122*EA124/1000</f>
        <v>0</v>
      </c>
      <c r="EB125" s="179"/>
      <c r="EC125" s="179"/>
      <c r="ED125" s="179"/>
      <c r="EE125" s="180">
        <f>EE122*EE124/1000</f>
        <v>0</v>
      </c>
      <c r="EF125" s="179"/>
      <c r="EG125" s="179"/>
      <c r="EH125" s="179"/>
      <c r="EI125" s="180">
        <f>EI122*EI124/1000</f>
        <v>0</v>
      </c>
      <c r="EJ125" s="179"/>
      <c r="EK125" s="179"/>
      <c r="EL125" s="179"/>
      <c r="EM125" s="180">
        <f>EM122*EM124/1000</f>
        <v>0</v>
      </c>
      <c r="EN125" s="179"/>
      <c r="EO125" s="179"/>
      <c r="EP125" s="179"/>
      <c r="EQ125" s="180">
        <f>EQ122*EQ124/1000</f>
        <v>0</v>
      </c>
      <c r="ER125" s="179"/>
      <c r="ES125" s="179"/>
      <c r="ET125" s="179"/>
      <c r="EU125" s="179"/>
      <c r="EV125" s="179"/>
      <c r="EW125" s="179"/>
      <c r="EX125" s="179"/>
      <c r="EY125" s="179"/>
      <c r="EZ125" s="179"/>
      <c r="FA125" s="179"/>
      <c r="FB125" s="179"/>
      <c r="FC125" s="180">
        <f>FC122*FC124/1000</f>
        <v>0</v>
      </c>
      <c r="FD125" s="179"/>
      <c r="FE125" s="179"/>
      <c r="FF125" s="179"/>
      <c r="FG125" s="180">
        <f>FG122*FG124/1000</f>
        <v>0</v>
      </c>
      <c r="FH125" s="179"/>
      <c r="FI125" s="179"/>
      <c r="FJ125" s="179"/>
      <c r="FK125" s="180">
        <f>FK122*FK124/1000</f>
        <v>0</v>
      </c>
      <c r="FL125" s="179"/>
      <c r="FM125" s="179"/>
      <c r="FN125" s="179"/>
      <c r="FO125" s="180">
        <f>FO122*FO124/1000</f>
        <v>0</v>
      </c>
      <c r="FP125" s="179"/>
      <c r="FQ125" s="179"/>
      <c r="FR125" s="179"/>
      <c r="FS125" s="180">
        <f>FS122*FS124/1000</f>
        <v>0</v>
      </c>
      <c r="FT125" s="179"/>
      <c r="FU125" s="179"/>
      <c r="FV125" s="179"/>
      <c r="FW125" s="180">
        <f>FW122*FW124/1000</f>
        <v>0</v>
      </c>
      <c r="FX125" s="179"/>
      <c r="FY125" s="179"/>
      <c r="FZ125" s="179"/>
      <c r="GA125" s="180">
        <f>GA122*GA124/1000</f>
        <v>0</v>
      </c>
      <c r="GB125" s="179"/>
      <c r="GC125" s="179"/>
      <c r="GD125" s="179"/>
      <c r="GE125" s="180">
        <f>GE122*GE124/1000</f>
        <v>0</v>
      </c>
      <c r="GF125" s="179"/>
      <c r="GG125" s="179"/>
      <c r="GH125" s="179"/>
      <c r="GI125" s="179"/>
      <c r="GJ125" s="179"/>
      <c r="GK125" s="179"/>
      <c r="GL125" s="179"/>
      <c r="GM125" s="181"/>
    </row>
    <row r="126" spans="1:195" ht="12" customHeight="1">
      <c r="A126" s="168"/>
      <c r="B126" s="473"/>
      <c r="C126" s="129"/>
      <c r="D126" s="128"/>
      <c r="E126" s="129"/>
      <c r="F126" s="176" t="s">
        <v>277</v>
      </c>
      <c r="G126" s="502"/>
      <c r="H126" s="502"/>
      <c r="I126" s="464"/>
      <c r="J126" s="182" t="s">
        <v>234</v>
      </c>
      <c r="K126" s="178"/>
      <c r="L126" s="178"/>
      <c r="M126" s="178"/>
      <c r="N126" s="178"/>
      <c r="O126" s="179"/>
      <c r="P126" s="179"/>
      <c r="Q126" s="179"/>
      <c r="R126" s="179"/>
      <c r="S126" s="179"/>
      <c r="T126" s="179"/>
      <c r="U126" s="179"/>
      <c r="V126" s="179"/>
      <c r="W126" s="179"/>
      <c r="X126" s="179"/>
      <c r="Y126" s="179"/>
      <c r="Z126" s="179"/>
      <c r="AA126" s="179"/>
      <c r="AB126" s="179"/>
      <c r="AC126" s="179"/>
      <c r="AD126" s="179"/>
      <c r="AE126" s="179"/>
      <c r="AF126" s="179"/>
      <c r="AG126" s="179"/>
      <c r="AH126" s="179"/>
      <c r="AI126" s="179"/>
      <c r="AJ126" s="179"/>
      <c r="AK126" s="179"/>
      <c r="AL126" s="179"/>
      <c r="AM126" s="179"/>
      <c r="AN126" s="179"/>
      <c r="AO126" s="179"/>
      <c r="AP126" s="179"/>
      <c r="AQ126" s="179"/>
      <c r="AR126" s="179"/>
      <c r="AS126" s="179"/>
      <c r="AT126" s="179"/>
      <c r="AU126" s="179"/>
      <c r="AV126" s="179"/>
      <c r="AW126" s="179"/>
      <c r="AX126" s="179"/>
      <c r="AY126" s="180">
        <f>AY123*AY124/1000</f>
        <v>0</v>
      </c>
      <c r="AZ126" s="179"/>
      <c r="BA126" s="179"/>
      <c r="BB126" s="179"/>
      <c r="BC126" s="180">
        <f>BC123*BC124/1000</f>
        <v>0</v>
      </c>
      <c r="BD126" s="179"/>
      <c r="BE126" s="179"/>
      <c r="BF126" s="179"/>
      <c r="BG126" s="180">
        <f>SUM(BK126,BO126,BS126,BW126)</f>
        <v>0</v>
      </c>
      <c r="BH126" s="179"/>
      <c r="BI126" s="179"/>
      <c r="BJ126" s="179"/>
      <c r="BK126" s="180">
        <f>BK123*BK124/1000</f>
        <v>0</v>
      </c>
      <c r="BL126" s="179"/>
      <c r="BM126" s="179"/>
      <c r="BN126" s="179"/>
      <c r="BO126" s="180">
        <f>BO123*BO124/1000</f>
        <v>0</v>
      </c>
      <c r="BP126" s="179"/>
      <c r="BQ126" s="179"/>
      <c r="BR126" s="179"/>
      <c r="BS126" s="180">
        <f>BS123*BS124/1000</f>
        <v>0</v>
      </c>
      <c r="BT126" s="179"/>
      <c r="BU126" s="179"/>
      <c r="BV126" s="179"/>
      <c r="BW126" s="180">
        <f>BW123*BW124/1000</f>
        <v>0</v>
      </c>
      <c r="BX126" s="179"/>
      <c r="BY126" s="179"/>
      <c r="BZ126" s="179"/>
      <c r="CA126" s="180">
        <f>SUM(CE126,CI126,CM126,CQ126,CU126,CY126)</f>
        <v>0</v>
      </c>
      <c r="CB126" s="179"/>
      <c r="CC126" s="179"/>
      <c r="CD126" s="179"/>
      <c r="CE126" s="180">
        <f>CE123*CE124/1000</f>
        <v>0</v>
      </c>
      <c r="CF126" s="179"/>
      <c r="CG126" s="179"/>
      <c r="CH126" s="179"/>
      <c r="CI126" s="180">
        <f>CI123*CI124/1000</f>
        <v>0</v>
      </c>
      <c r="CJ126" s="179"/>
      <c r="CK126" s="179"/>
      <c r="CL126" s="179"/>
      <c r="CM126" s="180">
        <f>CM123*CM124/1000</f>
        <v>0</v>
      </c>
      <c r="CN126" s="179"/>
      <c r="CO126" s="179"/>
      <c r="CP126" s="179"/>
      <c r="CQ126" s="180">
        <f>CQ123*CQ124/1000</f>
        <v>0</v>
      </c>
      <c r="CR126" s="179"/>
      <c r="CS126" s="179"/>
      <c r="CT126" s="179"/>
      <c r="CU126" s="180">
        <f>CU123*CU124/1000</f>
        <v>0</v>
      </c>
      <c r="CV126" s="179"/>
      <c r="CW126" s="179"/>
      <c r="CX126" s="179"/>
      <c r="CY126" s="180">
        <f>CY123*CY124/1000</f>
        <v>0</v>
      </c>
      <c r="CZ126" s="179"/>
      <c r="DA126" s="179"/>
      <c r="DB126" s="179"/>
      <c r="DC126" s="180">
        <f>DC123*DC124/1000</f>
        <v>0</v>
      </c>
      <c r="DD126" s="179"/>
      <c r="DE126" s="179"/>
      <c r="DF126" s="179"/>
      <c r="DG126" s="180">
        <f>SUM(DK126,DO126,DS126,DW126,EA126,EE126,EI126,EM126,EQ126)</f>
        <v>0</v>
      </c>
      <c r="DH126" s="179"/>
      <c r="DI126" s="179"/>
      <c r="DJ126" s="179"/>
      <c r="DK126" s="180">
        <f>DK123*DK124/1000</f>
        <v>0</v>
      </c>
      <c r="DL126" s="179"/>
      <c r="DM126" s="179"/>
      <c r="DN126" s="179"/>
      <c r="DO126" s="180">
        <f>DO123*DO124/1000</f>
        <v>0</v>
      </c>
      <c r="DP126" s="179"/>
      <c r="DQ126" s="179"/>
      <c r="DR126" s="179"/>
      <c r="DS126" s="180">
        <f>DS123*DS124/1000</f>
        <v>0</v>
      </c>
      <c r="DT126" s="179"/>
      <c r="DU126" s="179"/>
      <c r="DV126" s="179"/>
      <c r="DW126" s="180">
        <f>DW123*DW124/1000</f>
        <v>0</v>
      </c>
      <c r="DX126" s="179"/>
      <c r="DY126" s="179"/>
      <c r="DZ126" s="179"/>
      <c r="EA126" s="180">
        <f>EA123*EA124/1000</f>
        <v>0</v>
      </c>
      <c r="EB126" s="179"/>
      <c r="EC126" s="179"/>
      <c r="ED126" s="179"/>
      <c r="EE126" s="180">
        <f>EE123*EE124/1000</f>
        <v>0</v>
      </c>
      <c r="EF126" s="179"/>
      <c r="EG126" s="179"/>
      <c r="EH126" s="179"/>
      <c r="EI126" s="180">
        <f>EI123*EI124/1000</f>
        <v>0</v>
      </c>
      <c r="EJ126" s="179"/>
      <c r="EK126" s="179"/>
      <c r="EL126" s="179"/>
      <c r="EM126" s="180">
        <f>EM123*EM124/1000</f>
        <v>0</v>
      </c>
      <c r="EN126" s="179"/>
      <c r="EO126" s="179"/>
      <c r="EP126" s="179"/>
      <c r="EQ126" s="180">
        <f>EQ123*EQ124/1000</f>
        <v>0</v>
      </c>
      <c r="ER126" s="179"/>
      <c r="ES126" s="179"/>
      <c r="ET126" s="179"/>
      <c r="EU126" s="179"/>
      <c r="EV126" s="179"/>
      <c r="EW126" s="179"/>
      <c r="EX126" s="179"/>
      <c r="EY126" s="179"/>
      <c r="EZ126" s="179"/>
      <c r="FA126" s="179"/>
      <c r="FB126" s="179"/>
      <c r="FC126" s="180">
        <f>FC123*FC124/1000</f>
        <v>0</v>
      </c>
      <c r="FD126" s="179"/>
      <c r="FE126" s="179"/>
      <c r="FF126" s="179"/>
      <c r="FG126" s="180">
        <f>FG123*FG124/1000</f>
        <v>0</v>
      </c>
      <c r="FH126" s="179"/>
      <c r="FI126" s="179"/>
      <c r="FJ126" s="179"/>
      <c r="FK126" s="180">
        <f>FK123*FK124/1000</f>
        <v>0</v>
      </c>
      <c r="FL126" s="179"/>
      <c r="FM126" s="179"/>
      <c r="FN126" s="179"/>
      <c r="FO126" s="180">
        <f>FO123*FO124/1000</f>
        <v>0</v>
      </c>
      <c r="FP126" s="179"/>
      <c r="FQ126" s="179"/>
      <c r="FR126" s="179"/>
      <c r="FS126" s="180">
        <f>FS123*FS124/1000</f>
        <v>0</v>
      </c>
      <c r="FT126" s="179"/>
      <c r="FU126" s="179"/>
      <c r="FV126" s="179"/>
      <c r="FW126" s="180">
        <f>FW123*FW124/1000</f>
        <v>0</v>
      </c>
      <c r="FX126" s="179"/>
      <c r="FY126" s="179"/>
      <c r="FZ126" s="179"/>
      <c r="GA126" s="180">
        <f>GA123*GA124/1000</f>
        <v>0</v>
      </c>
      <c r="GB126" s="179"/>
      <c r="GC126" s="179"/>
      <c r="GD126" s="179"/>
      <c r="GE126" s="180">
        <f>GE123*GE124/1000</f>
        <v>0</v>
      </c>
      <c r="GF126" s="179"/>
      <c r="GG126" s="179"/>
      <c r="GH126" s="179"/>
      <c r="GI126" s="179"/>
      <c r="GJ126" s="179"/>
      <c r="GK126" s="179"/>
      <c r="GL126" s="179"/>
      <c r="GM126" s="181"/>
    </row>
    <row r="127" spans="1:195" ht="12" customHeight="1">
      <c r="A127" s="168"/>
      <c r="B127" s="473"/>
      <c r="C127" s="129"/>
      <c r="D127" s="128"/>
      <c r="E127" s="129"/>
      <c r="F127" s="176" t="s">
        <v>278</v>
      </c>
      <c r="G127" s="482" t="s">
        <v>179</v>
      </c>
      <c r="H127" s="504" t="s">
        <v>279</v>
      </c>
      <c r="I127" s="497"/>
      <c r="J127" s="177" t="s">
        <v>232</v>
      </c>
      <c r="K127" s="178"/>
      <c r="L127" s="178"/>
      <c r="M127" s="178"/>
      <c r="N127" s="178"/>
      <c r="O127" s="179"/>
      <c r="P127" s="179"/>
      <c r="Q127" s="179"/>
      <c r="R127" s="179"/>
      <c r="S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C127" s="179"/>
      <c r="AD127" s="179"/>
      <c r="AE127" s="179"/>
      <c r="AF127" s="179"/>
      <c r="AG127" s="179"/>
      <c r="AH127" s="179"/>
      <c r="AI127" s="179"/>
      <c r="AJ127" s="179"/>
      <c r="AK127" s="179"/>
      <c r="AL127" s="179"/>
      <c r="AM127" s="179"/>
      <c r="AN127" s="179"/>
      <c r="AO127" s="179"/>
      <c r="AP127" s="179"/>
      <c r="AQ127" s="179"/>
      <c r="AR127" s="179"/>
      <c r="AS127" s="179"/>
      <c r="AT127" s="179"/>
      <c r="AU127" s="179"/>
      <c r="AV127" s="179"/>
      <c r="AW127" s="179"/>
      <c r="AX127" s="179"/>
      <c r="AY127" s="179"/>
      <c r="AZ127" s="179"/>
      <c r="BA127" s="179"/>
      <c r="BB127" s="179"/>
      <c r="BC127" s="179"/>
      <c r="BD127" s="179"/>
      <c r="BE127" s="179"/>
      <c r="BF127" s="179"/>
      <c r="BG127" s="179"/>
      <c r="BH127" s="179"/>
      <c r="BI127" s="179"/>
      <c r="BJ127" s="179"/>
      <c r="BK127" s="179"/>
      <c r="BL127" s="179"/>
      <c r="BM127" s="179"/>
      <c r="BN127" s="179"/>
      <c r="BO127" s="179"/>
      <c r="BP127" s="179"/>
      <c r="BQ127" s="179"/>
      <c r="BR127" s="179"/>
      <c r="BS127" s="179"/>
      <c r="BT127" s="179"/>
      <c r="BU127" s="179"/>
      <c r="BV127" s="179"/>
      <c r="BW127" s="179"/>
      <c r="BX127" s="179"/>
      <c r="BY127" s="179"/>
      <c r="BZ127" s="179"/>
      <c r="CA127" s="179"/>
      <c r="CB127" s="179"/>
      <c r="CC127" s="179"/>
      <c r="CD127" s="179"/>
      <c r="CE127" s="179"/>
      <c r="CF127" s="179"/>
      <c r="CG127" s="179"/>
      <c r="CH127" s="179"/>
      <c r="CI127" s="179"/>
      <c r="CJ127" s="179"/>
      <c r="CK127" s="179"/>
      <c r="CL127" s="179"/>
      <c r="CM127" s="179"/>
      <c r="CN127" s="179"/>
      <c r="CO127" s="179"/>
      <c r="CP127" s="179"/>
      <c r="CQ127" s="179"/>
      <c r="CR127" s="179"/>
      <c r="CS127" s="179"/>
      <c r="CT127" s="179"/>
      <c r="CU127" s="179"/>
      <c r="CV127" s="179"/>
      <c r="CW127" s="179"/>
      <c r="CX127" s="179"/>
      <c r="CY127" s="179"/>
      <c r="CZ127" s="179"/>
      <c r="DA127" s="179"/>
      <c r="DB127" s="179"/>
      <c r="DC127" s="179"/>
      <c r="DD127" s="179"/>
      <c r="DE127" s="179"/>
      <c r="DF127" s="179"/>
      <c r="DG127" s="179"/>
      <c r="DH127" s="179"/>
      <c r="DI127" s="179"/>
      <c r="DJ127" s="179"/>
      <c r="DK127" s="179"/>
      <c r="DL127" s="179"/>
      <c r="DM127" s="179"/>
      <c r="DN127" s="179"/>
      <c r="DO127" s="179"/>
      <c r="DP127" s="179"/>
      <c r="DQ127" s="179"/>
      <c r="DR127" s="179"/>
      <c r="DS127" s="179"/>
      <c r="DT127" s="179"/>
      <c r="DU127" s="179"/>
      <c r="DV127" s="179"/>
      <c r="DW127" s="179"/>
      <c r="DX127" s="179"/>
      <c r="DY127" s="179"/>
      <c r="DZ127" s="179"/>
      <c r="EA127" s="179"/>
      <c r="EB127" s="179"/>
      <c r="EC127" s="179"/>
      <c r="ED127" s="179"/>
      <c r="EE127" s="179"/>
      <c r="EF127" s="179"/>
      <c r="EG127" s="179"/>
      <c r="EH127" s="179"/>
      <c r="EI127" s="179"/>
      <c r="EJ127" s="179"/>
      <c r="EK127" s="179"/>
      <c r="EL127" s="179"/>
      <c r="EM127" s="179"/>
      <c r="EN127" s="179"/>
      <c r="EO127" s="179"/>
      <c r="EP127" s="179"/>
      <c r="EQ127" s="179"/>
      <c r="ER127" s="179"/>
      <c r="ES127" s="179"/>
      <c r="ET127" s="179"/>
      <c r="EU127" s="180">
        <f>EU130*EU129</f>
        <v>0</v>
      </c>
      <c r="EV127" s="179"/>
      <c r="EW127" s="179"/>
      <c r="EX127" s="179"/>
      <c r="EY127" s="180">
        <f>EY130*EY129</f>
        <v>0</v>
      </c>
      <c r="EZ127" s="179"/>
      <c r="FA127" s="179"/>
      <c r="FB127" s="179"/>
      <c r="FC127" s="179"/>
      <c r="FD127" s="179"/>
      <c r="FE127" s="179"/>
      <c r="FF127" s="179"/>
      <c r="FG127" s="179"/>
      <c r="FH127" s="179"/>
      <c r="FI127" s="179"/>
      <c r="FJ127" s="179"/>
      <c r="FK127" s="179"/>
      <c r="FL127" s="179"/>
      <c r="FM127" s="179"/>
      <c r="FN127" s="179"/>
      <c r="FO127" s="179"/>
      <c r="FP127" s="179"/>
      <c r="FQ127" s="179"/>
      <c r="FR127" s="179"/>
      <c r="FS127" s="179"/>
      <c r="FT127" s="179"/>
      <c r="FU127" s="179"/>
      <c r="FV127" s="179"/>
      <c r="FW127" s="179"/>
      <c r="FX127" s="179"/>
      <c r="FY127" s="179"/>
      <c r="FZ127" s="179"/>
      <c r="GA127" s="179"/>
      <c r="GB127" s="179"/>
      <c r="GC127" s="179"/>
      <c r="GD127" s="179"/>
      <c r="GE127" s="179"/>
      <c r="GF127" s="179"/>
      <c r="GG127" s="179"/>
      <c r="GH127" s="179"/>
      <c r="GI127" s="179"/>
      <c r="GJ127" s="179"/>
      <c r="GK127" s="179"/>
      <c r="GL127" s="179"/>
      <c r="GM127" s="181"/>
    </row>
    <row r="128" spans="1:195" ht="12" customHeight="1">
      <c r="A128" s="168"/>
      <c r="B128" s="473"/>
      <c r="C128" s="129"/>
      <c r="D128" s="128"/>
      <c r="E128" s="129"/>
      <c r="F128" s="176" t="s">
        <v>280</v>
      </c>
      <c r="G128" s="483"/>
      <c r="H128" s="499"/>
      <c r="I128" s="499"/>
      <c r="J128" s="182" t="s">
        <v>234</v>
      </c>
      <c r="K128" s="178"/>
      <c r="L128" s="178"/>
      <c r="M128" s="178"/>
      <c r="N128" s="178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C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M128" s="179"/>
      <c r="AN128" s="179"/>
      <c r="AO128" s="179"/>
      <c r="AP128" s="179"/>
      <c r="AQ128" s="179"/>
      <c r="AR128" s="179"/>
      <c r="AS128" s="179"/>
      <c r="AT128" s="179"/>
      <c r="AU128" s="179"/>
      <c r="AV128" s="179"/>
      <c r="AW128" s="179"/>
      <c r="AX128" s="179"/>
      <c r="AY128" s="179"/>
      <c r="AZ128" s="179"/>
      <c r="BA128" s="179"/>
      <c r="BB128" s="179"/>
      <c r="BC128" s="179"/>
      <c r="BD128" s="179"/>
      <c r="BE128" s="179"/>
      <c r="BF128" s="179"/>
      <c r="BG128" s="179"/>
      <c r="BH128" s="179"/>
      <c r="BI128" s="179"/>
      <c r="BJ128" s="179"/>
      <c r="BK128" s="179"/>
      <c r="BL128" s="179"/>
      <c r="BM128" s="179"/>
      <c r="BN128" s="179"/>
      <c r="BO128" s="179"/>
      <c r="BP128" s="179"/>
      <c r="BQ128" s="179"/>
      <c r="BR128" s="179"/>
      <c r="BS128" s="179"/>
      <c r="BT128" s="179"/>
      <c r="BU128" s="179"/>
      <c r="BV128" s="179"/>
      <c r="BW128" s="179"/>
      <c r="BX128" s="179"/>
      <c r="BY128" s="179"/>
      <c r="BZ128" s="179"/>
      <c r="CA128" s="179"/>
      <c r="CB128" s="179"/>
      <c r="CC128" s="179"/>
      <c r="CD128" s="179"/>
      <c r="CE128" s="179"/>
      <c r="CF128" s="179"/>
      <c r="CG128" s="179"/>
      <c r="CH128" s="179"/>
      <c r="CI128" s="179"/>
      <c r="CJ128" s="179"/>
      <c r="CK128" s="179"/>
      <c r="CL128" s="179"/>
      <c r="CM128" s="179"/>
      <c r="CN128" s="179"/>
      <c r="CO128" s="179"/>
      <c r="CP128" s="179"/>
      <c r="CQ128" s="179"/>
      <c r="CR128" s="179"/>
      <c r="CS128" s="179"/>
      <c r="CT128" s="179"/>
      <c r="CU128" s="179"/>
      <c r="CV128" s="179"/>
      <c r="CW128" s="179"/>
      <c r="CX128" s="179"/>
      <c r="CY128" s="179"/>
      <c r="CZ128" s="179"/>
      <c r="DA128" s="179"/>
      <c r="DB128" s="179"/>
      <c r="DC128" s="179"/>
      <c r="DD128" s="179"/>
      <c r="DE128" s="179"/>
      <c r="DF128" s="179"/>
      <c r="DG128" s="179"/>
      <c r="DH128" s="179"/>
      <c r="DI128" s="179"/>
      <c r="DJ128" s="179"/>
      <c r="DK128" s="179"/>
      <c r="DL128" s="179"/>
      <c r="DM128" s="179"/>
      <c r="DN128" s="179"/>
      <c r="DO128" s="179"/>
      <c r="DP128" s="179"/>
      <c r="DQ128" s="179"/>
      <c r="DR128" s="179"/>
      <c r="DS128" s="179"/>
      <c r="DT128" s="179"/>
      <c r="DU128" s="179"/>
      <c r="DV128" s="179"/>
      <c r="DW128" s="179"/>
      <c r="DX128" s="179"/>
      <c r="DY128" s="179"/>
      <c r="DZ128" s="179"/>
      <c r="EA128" s="179"/>
      <c r="EB128" s="179"/>
      <c r="EC128" s="179"/>
      <c r="ED128" s="179"/>
      <c r="EE128" s="179"/>
      <c r="EF128" s="179"/>
      <c r="EG128" s="179"/>
      <c r="EH128" s="179"/>
      <c r="EI128" s="179"/>
      <c r="EJ128" s="179"/>
      <c r="EK128" s="179"/>
      <c r="EL128" s="179"/>
      <c r="EM128" s="179"/>
      <c r="EN128" s="179"/>
      <c r="EO128" s="179"/>
      <c r="EP128" s="179"/>
      <c r="EQ128" s="179"/>
      <c r="ER128" s="179"/>
      <c r="ES128" s="179"/>
      <c r="ET128" s="179"/>
      <c r="EU128" s="180">
        <f>EU131*EU129</f>
        <v>0</v>
      </c>
      <c r="EV128" s="179"/>
      <c r="EW128" s="179"/>
      <c r="EX128" s="179"/>
      <c r="EY128" s="180">
        <f>EY131*EY129</f>
        <v>0</v>
      </c>
      <c r="EZ128" s="179"/>
      <c r="FA128" s="179"/>
      <c r="FB128" s="179"/>
      <c r="FC128" s="179"/>
      <c r="FD128" s="179"/>
      <c r="FE128" s="179"/>
      <c r="FF128" s="179"/>
      <c r="FG128" s="179"/>
      <c r="FH128" s="179"/>
      <c r="FI128" s="179"/>
      <c r="FJ128" s="179"/>
      <c r="FK128" s="179"/>
      <c r="FL128" s="179"/>
      <c r="FM128" s="179"/>
      <c r="FN128" s="179"/>
      <c r="FO128" s="179"/>
      <c r="FP128" s="179"/>
      <c r="FQ128" s="179"/>
      <c r="FR128" s="179"/>
      <c r="FS128" s="179"/>
      <c r="FT128" s="179"/>
      <c r="FU128" s="179"/>
      <c r="FV128" s="179"/>
      <c r="FW128" s="179"/>
      <c r="FX128" s="179"/>
      <c r="FY128" s="179"/>
      <c r="FZ128" s="179"/>
      <c r="GA128" s="179"/>
      <c r="GB128" s="179"/>
      <c r="GC128" s="179"/>
      <c r="GD128" s="179"/>
      <c r="GE128" s="179"/>
      <c r="GF128" s="179"/>
      <c r="GG128" s="179"/>
      <c r="GH128" s="179"/>
      <c r="GI128" s="179"/>
      <c r="GJ128" s="179"/>
      <c r="GK128" s="179"/>
      <c r="GL128" s="179"/>
      <c r="GM128" s="181"/>
    </row>
    <row r="129" spans="1:195" ht="12" customHeight="1">
      <c r="A129" s="168"/>
      <c r="B129" s="473"/>
      <c r="C129" s="129"/>
      <c r="D129" s="128"/>
      <c r="E129" s="129"/>
      <c r="F129" s="176">
        <v>9</v>
      </c>
      <c r="G129" s="483"/>
      <c r="H129" s="504" t="s">
        <v>281</v>
      </c>
      <c r="I129" s="504"/>
      <c r="J129" s="504"/>
      <c r="K129" s="178"/>
      <c r="L129" s="178"/>
      <c r="M129" s="178"/>
      <c r="N129" s="178"/>
      <c r="O129" s="179"/>
      <c r="P129" s="179"/>
      <c r="Q129" s="179"/>
      <c r="R129" s="179"/>
      <c r="S129" s="179"/>
      <c r="T129" s="179"/>
      <c r="U129" s="179"/>
      <c r="V129" s="179"/>
      <c r="W129" s="179"/>
      <c r="X129" s="179"/>
      <c r="Y129" s="179"/>
      <c r="Z129" s="179"/>
      <c r="AA129" s="179"/>
      <c r="AB129" s="179"/>
      <c r="AC129" s="179"/>
      <c r="AD129" s="179"/>
      <c r="AE129" s="179"/>
      <c r="AF129" s="179"/>
      <c r="AG129" s="179"/>
      <c r="AH129" s="179"/>
      <c r="AI129" s="179"/>
      <c r="AJ129" s="179"/>
      <c r="AK129" s="179"/>
      <c r="AL129" s="179"/>
      <c r="AM129" s="179"/>
      <c r="AN129" s="179"/>
      <c r="AO129" s="179"/>
      <c r="AP129" s="179"/>
      <c r="AQ129" s="179"/>
      <c r="AR129" s="179"/>
      <c r="AS129" s="179"/>
      <c r="AT129" s="179"/>
      <c r="AU129" s="179"/>
      <c r="AV129" s="179"/>
      <c r="AW129" s="179"/>
      <c r="AX129" s="179"/>
      <c r="AY129" s="179"/>
      <c r="AZ129" s="179"/>
      <c r="BA129" s="179"/>
      <c r="BB129" s="179"/>
      <c r="BC129" s="179"/>
      <c r="BD129" s="179"/>
      <c r="BE129" s="179"/>
      <c r="BF129" s="179"/>
      <c r="BG129" s="179"/>
      <c r="BH129" s="179"/>
      <c r="BI129" s="179"/>
      <c r="BJ129" s="179"/>
      <c r="BK129" s="179"/>
      <c r="BL129" s="179"/>
      <c r="BM129" s="179"/>
      <c r="BN129" s="179"/>
      <c r="BO129" s="179"/>
      <c r="BP129" s="179"/>
      <c r="BQ129" s="179"/>
      <c r="BR129" s="179"/>
      <c r="BS129" s="179"/>
      <c r="BT129" s="179"/>
      <c r="BU129" s="179"/>
      <c r="BV129" s="179"/>
      <c r="BW129" s="179"/>
      <c r="BX129" s="179"/>
      <c r="BY129" s="179"/>
      <c r="BZ129" s="179"/>
      <c r="CA129" s="179"/>
      <c r="CB129" s="179"/>
      <c r="CC129" s="179"/>
      <c r="CD129" s="179"/>
      <c r="CE129" s="179"/>
      <c r="CF129" s="179"/>
      <c r="CG129" s="179"/>
      <c r="CH129" s="179"/>
      <c r="CI129" s="179"/>
      <c r="CJ129" s="179"/>
      <c r="CK129" s="179"/>
      <c r="CL129" s="179"/>
      <c r="CM129" s="179"/>
      <c r="CN129" s="179"/>
      <c r="CO129" s="179"/>
      <c r="CP129" s="179"/>
      <c r="CQ129" s="179"/>
      <c r="CR129" s="179"/>
      <c r="CS129" s="179"/>
      <c r="CT129" s="179"/>
      <c r="CU129" s="179"/>
      <c r="CV129" s="179"/>
      <c r="CW129" s="179"/>
      <c r="CX129" s="179"/>
      <c r="CY129" s="179"/>
      <c r="CZ129" s="179"/>
      <c r="DA129" s="179"/>
      <c r="DB129" s="179"/>
      <c r="DC129" s="179"/>
      <c r="DD129" s="179"/>
      <c r="DE129" s="179"/>
      <c r="DF129" s="179"/>
      <c r="DG129" s="179"/>
      <c r="DH129" s="179"/>
      <c r="DI129" s="179"/>
      <c r="DJ129" s="179"/>
      <c r="DK129" s="179"/>
      <c r="DL129" s="179"/>
      <c r="DM129" s="179"/>
      <c r="DN129" s="179"/>
      <c r="DO129" s="179"/>
      <c r="DP129" s="179"/>
      <c r="DQ129" s="179"/>
      <c r="DR129" s="179"/>
      <c r="DS129" s="179"/>
      <c r="DT129" s="179"/>
      <c r="DU129" s="179"/>
      <c r="DV129" s="179"/>
      <c r="DW129" s="179"/>
      <c r="DX129" s="179"/>
      <c r="DY129" s="179"/>
      <c r="DZ129" s="179"/>
      <c r="EA129" s="179"/>
      <c r="EB129" s="179"/>
      <c r="EC129" s="179"/>
      <c r="ED129" s="179"/>
      <c r="EE129" s="179"/>
      <c r="EF129" s="179"/>
      <c r="EG129" s="179"/>
      <c r="EH129" s="179"/>
      <c r="EI129" s="179"/>
      <c r="EJ129" s="179"/>
      <c r="EK129" s="179"/>
      <c r="EL129" s="179"/>
      <c r="EM129" s="179"/>
      <c r="EN129" s="179"/>
      <c r="EO129" s="179"/>
      <c r="EP129" s="179"/>
      <c r="EQ129" s="179"/>
      <c r="ER129" s="179"/>
      <c r="ES129" s="179"/>
      <c r="ET129" s="179"/>
      <c r="EU129" s="185"/>
      <c r="EV129" s="179"/>
      <c r="EW129" s="179"/>
      <c r="EX129" s="179"/>
      <c r="EY129" s="185"/>
      <c r="EZ129" s="179"/>
      <c r="FA129" s="179"/>
      <c r="FB129" s="179"/>
      <c r="FC129" s="179"/>
      <c r="FD129" s="179"/>
      <c r="FE129" s="179"/>
      <c r="FF129" s="179"/>
      <c r="FG129" s="179"/>
      <c r="FH129" s="179"/>
      <c r="FI129" s="179"/>
      <c r="FJ129" s="179"/>
      <c r="FK129" s="179"/>
      <c r="FL129" s="179"/>
      <c r="FM129" s="179"/>
      <c r="FN129" s="179"/>
      <c r="FO129" s="179"/>
      <c r="FP129" s="179"/>
      <c r="FQ129" s="179"/>
      <c r="FR129" s="179"/>
      <c r="FS129" s="179"/>
      <c r="FT129" s="179"/>
      <c r="FU129" s="179"/>
      <c r="FV129" s="179"/>
      <c r="FW129" s="179"/>
      <c r="FX129" s="179"/>
      <c r="FY129" s="179"/>
      <c r="FZ129" s="179"/>
      <c r="GA129" s="179"/>
      <c r="GB129" s="179"/>
      <c r="GC129" s="179"/>
      <c r="GD129" s="179"/>
      <c r="GE129" s="179"/>
      <c r="GF129" s="179"/>
      <c r="GG129" s="179"/>
      <c r="GH129" s="179"/>
      <c r="GI129" s="179"/>
      <c r="GJ129" s="179"/>
      <c r="GK129" s="179"/>
      <c r="GL129" s="179"/>
      <c r="GM129" s="181"/>
    </row>
    <row r="130" spans="1:195" ht="12" customHeight="1">
      <c r="A130" s="168"/>
      <c r="B130" s="473"/>
      <c r="C130" s="129"/>
      <c r="D130" s="128"/>
      <c r="E130" s="129"/>
      <c r="F130" s="176" t="s">
        <v>282</v>
      </c>
      <c r="G130" s="464"/>
      <c r="H130" s="503" t="s">
        <v>283</v>
      </c>
      <c r="I130" s="497"/>
      <c r="J130" s="177" t="s">
        <v>232</v>
      </c>
      <c r="K130" s="178"/>
      <c r="L130" s="178"/>
      <c r="M130" s="178"/>
      <c r="N130" s="178"/>
      <c r="O130" s="179"/>
      <c r="P130" s="179"/>
      <c r="Q130" s="179"/>
      <c r="R130" s="179"/>
      <c r="S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C130" s="179"/>
      <c r="AD130" s="179"/>
      <c r="AE130" s="179"/>
      <c r="AF130" s="179"/>
      <c r="AG130" s="179"/>
      <c r="AH130" s="179"/>
      <c r="AI130" s="179"/>
      <c r="AJ130" s="179"/>
      <c r="AK130" s="179"/>
      <c r="AL130" s="179"/>
      <c r="AM130" s="179"/>
      <c r="AN130" s="179"/>
      <c r="AO130" s="179"/>
      <c r="AP130" s="179"/>
      <c r="AQ130" s="179"/>
      <c r="AR130" s="179"/>
      <c r="AS130" s="179"/>
      <c r="AT130" s="179"/>
      <c r="AU130" s="179"/>
      <c r="AV130" s="179"/>
      <c r="AW130" s="179"/>
      <c r="AX130" s="179"/>
      <c r="AY130" s="179"/>
      <c r="AZ130" s="179"/>
      <c r="BA130" s="179"/>
      <c r="BB130" s="179"/>
      <c r="BC130" s="179"/>
      <c r="BD130" s="179"/>
      <c r="BE130" s="179"/>
      <c r="BF130" s="179"/>
      <c r="BG130" s="179"/>
      <c r="BH130" s="179"/>
      <c r="BI130" s="179"/>
      <c r="BJ130" s="179"/>
      <c r="BK130" s="179"/>
      <c r="BL130" s="179"/>
      <c r="BM130" s="179"/>
      <c r="BN130" s="179"/>
      <c r="BO130" s="179"/>
      <c r="BP130" s="179"/>
      <c r="BQ130" s="179"/>
      <c r="BR130" s="179"/>
      <c r="BS130" s="179"/>
      <c r="BT130" s="179"/>
      <c r="BU130" s="179"/>
      <c r="BV130" s="179"/>
      <c r="BW130" s="179"/>
      <c r="BX130" s="179"/>
      <c r="BY130" s="179"/>
      <c r="BZ130" s="179"/>
      <c r="CA130" s="179"/>
      <c r="CB130" s="179"/>
      <c r="CC130" s="179"/>
      <c r="CD130" s="179"/>
      <c r="CE130" s="179"/>
      <c r="CF130" s="179"/>
      <c r="CG130" s="179"/>
      <c r="CH130" s="179"/>
      <c r="CI130" s="179"/>
      <c r="CJ130" s="179"/>
      <c r="CK130" s="179"/>
      <c r="CL130" s="179"/>
      <c r="CM130" s="179"/>
      <c r="CN130" s="179"/>
      <c r="CO130" s="179"/>
      <c r="CP130" s="179"/>
      <c r="CQ130" s="179"/>
      <c r="CR130" s="179"/>
      <c r="CS130" s="179"/>
      <c r="CT130" s="179"/>
      <c r="CU130" s="179"/>
      <c r="CV130" s="179"/>
      <c r="CW130" s="179"/>
      <c r="CX130" s="179"/>
      <c r="CY130" s="179"/>
      <c r="CZ130" s="179"/>
      <c r="DA130" s="179"/>
      <c r="DB130" s="179"/>
      <c r="DC130" s="179"/>
      <c r="DD130" s="179"/>
      <c r="DE130" s="179"/>
      <c r="DF130" s="179"/>
      <c r="DG130" s="179"/>
      <c r="DH130" s="179"/>
      <c r="DI130" s="179"/>
      <c r="DJ130" s="179"/>
      <c r="DK130" s="179"/>
      <c r="DL130" s="179"/>
      <c r="DM130" s="179"/>
      <c r="DN130" s="179"/>
      <c r="DO130" s="179"/>
      <c r="DP130" s="179"/>
      <c r="DQ130" s="179"/>
      <c r="DR130" s="179"/>
      <c r="DS130" s="179"/>
      <c r="DT130" s="179"/>
      <c r="DU130" s="179"/>
      <c r="DV130" s="179"/>
      <c r="DW130" s="179"/>
      <c r="DX130" s="179"/>
      <c r="DY130" s="179"/>
      <c r="DZ130" s="179"/>
      <c r="EA130" s="179"/>
      <c r="EB130" s="179"/>
      <c r="EC130" s="179"/>
      <c r="ED130" s="179"/>
      <c r="EE130" s="179"/>
      <c r="EF130" s="179"/>
      <c r="EG130" s="179"/>
      <c r="EH130" s="179"/>
      <c r="EI130" s="179"/>
      <c r="EJ130" s="179"/>
      <c r="EK130" s="179"/>
      <c r="EL130" s="179"/>
      <c r="EM130" s="179"/>
      <c r="EN130" s="179"/>
      <c r="EO130" s="179"/>
      <c r="EP130" s="179"/>
      <c r="EQ130" s="179"/>
      <c r="ER130" s="179"/>
      <c r="ES130" s="179"/>
      <c r="ET130" s="179"/>
      <c r="EU130" s="185"/>
      <c r="EV130" s="179"/>
      <c r="EW130" s="179"/>
      <c r="EX130" s="179"/>
      <c r="EY130" s="185"/>
      <c r="EZ130" s="179"/>
      <c r="FA130" s="179"/>
      <c r="FB130" s="179"/>
      <c r="FC130" s="179"/>
      <c r="FD130" s="179"/>
      <c r="FE130" s="179"/>
      <c r="FF130" s="179"/>
      <c r="FG130" s="179"/>
      <c r="FH130" s="179"/>
      <c r="FI130" s="179"/>
      <c r="FJ130" s="179"/>
      <c r="FK130" s="179"/>
      <c r="FL130" s="179"/>
      <c r="FM130" s="179"/>
      <c r="FN130" s="179"/>
      <c r="FO130" s="179"/>
      <c r="FP130" s="179"/>
      <c r="FQ130" s="179"/>
      <c r="FR130" s="179"/>
      <c r="FS130" s="179"/>
      <c r="FT130" s="179"/>
      <c r="FU130" s="179"/>
      <c r="FV130" s="179"/>
      <c r="FW130" s="179"/>
      <c r="FX130" s="179"/>
      <c r="FY130" s="179"/>
      <c r="FZ130" s="179"/>
      <c r="GA130" s="179"/>
      <c r="GB130" s="179"/>
      <c r="GC130" s="179"/>
      <c r="GD130" s="179"/>
      <c r="GE130" s="179"/>
      <c r="GF130" s="179"/>
      <c r="GG130" s="179"/>
      <c r="GH130" s="179"/>
      <c r="GI130" s="179"/>
      <c r="GJ130" s="179"/>
      <c r="GK130" s="179"/>
      <c r="GL130" s="179"/>
      <c r="GM130" s="181"/>
    </row>
    <row r="131" spans="1:195" ht="12" customHeight="1">
      <c r="A131" s="168"/>
      <c r="B131" s="474"/>
      <c r="C131" s="183"/>
      <c r="D131" s="128"/>
      <c r="E131" s="129"/>
      <c r="F131" s="176" t="s">
        <v>284</v>
      </c>
      <c r="G131" s="464"/>
      <c r="H131" s="502"/>
      <c r="I131" s="499"/>
      <c r="J131" s="182" t="s">
        <v>234</v>
      </c>
      <c r="K131" s="178"/>
      <c r="L131" s="178"/>
      <c r="M131" s="178"/>
      <c r="N131" s="178"/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C131" s="179"/>
      <c r="AD131" s="179"/>
      <c r="AE131" s="179"/>
      <c r="AF131" s="179"/>
      <c r="AG131" s="179"/>
      <c r="AH131" s="179"/>
      <c r="AI131" s="179"/>
      <c r="AJ131" s="179"/>
      <c r="AK131" s="179"/>
      <c r="AL131" s="179"/>
      <c r="AM131" s="179"/>
      <c r="AN131" s="179"/>
      <c r="AO131" s="179"/>
      <c r="AP131" s="179"/>
      <c r="AQ131" s="179"/>
      <c r="AR131" s="179"/>
      <c r="AS131" s="179"/>
      <c r="AT131" s="179"/>
      <c r="AU131" s="179"/>
      <c r="AV131" s="179"/>
      <c r="AW131" s="179"/>
      <c r="AX131" s="179"/>
      <c r="AY131" s="179"/>
      <c r="AZ131" s="179"/>
      <c r="BA131" s="179"/>
      <c r="BB131" s="179"/>
      <c r="BC131" s="179"/>
      <c r="BD131" s="179"/>
      <c r="BE131" s="179"/>
      <c r="BF131" s="179"/>
      <c r="BG131" s="179"/>
      <c r="BH131" s="179"/>
      <c r="BI131" s="179"/>
      <c r="BJ131" s="179"/>
      <c r="BK131" s="179"/>
      <c r="BL131" s="179"/>
      <c r="BM131" s="179"/>
      <c r="BN131" s="179"/>
      <c r="BO131" s="179"/>
      <c r="BP131" s="179"/>
      <c r="BQ131" s="179"/>
      <c r="BR131" s="179"/>
      <c r="BS131" s="179"/>
      <c r="BT131" s="179"/>
      <c r="BU131" s="179"/>
      <c r="BV131" s="179"/>
      <c r="BW131" s="179"/>
      <c r="BX131" s="179"/>
      <c r="BY131" s="179"/>
      <c r="BZ131" s="179"/>
      <c r="CA131" s="179"/>
      <c r="CB131" s="179"/>
      <c r="CC131" s="179"/>
      <c r="CD131" s="179"/>
      <c r="CE131" s="179"/>
      <c r="CF131" s="179"/>
      <c r="CG131" s="179"/>
      <c r="CH131" s="179"/>
      <c r="CI131" s="179"/>
      <c r="CJ131" s="179"/>
      <c r="CK131" s="179"/>
      <c r="CL131" s="179"/>
      <c r="CM131" s="179"/>
      <c r="CN131" s="179"/>
      <c r="CO131" s="179"/>
      <c r="CP131" s="179"/>
      <c r="CQ131" s="179"/>
      <c r="CR131" s="179"/>
      <c r="CS131" s="179"/>
      <c r="CT131" s="179"/>
      <c r="CU131" s="179"/>
      <c r="CV131" s="179"/>
      <c r="CW131" s="179"/>
      <c r="CX131" s="179"/>
      <c r="CY131" s="179"/>
      <c r="CZ131" s="179"/>
      <c r="DA131" s="179"/>
      <c r="DB131" s="179"/>
      <c r="DC131" s="179"/>
      <c r="DD131" s="179"/>
      <c r="DE131" s="179"/>
      <c r="DF131" s="179"/>
      <c r="DG131" s="179"/>
      <c r="DH131" s="179"/>
      <c r="DI131" s="179"/>
      <c r="DJ131" s="179"/>
      <c r="DK131" s="179"/>
      <c r="DL131" s="179"/>
      <c r="DM131" s="179"/>
      <c r="DN131" s="179"/>
      <c r="DO131" s="179"/>
      <c r="DP131" s="179"/>
      <c r="DQ131" s="179"/>
      <c r="DR131" s="179"/>
      <c r="DS131" s="179"/>
      <c r="DT131" s="179"/>
      <c r="DU131" s="179"/>
      <c r="DV131" s="179"/>
      <c r="DW131" s="179"/>
      <c r="DX131" s="179"/>
      <c r="DY131" s="179"/>
      <c r="DZ131" s="179"/>
      <c r="EA131" s="179"/>
      <c r="EB131" s="179"/>
      <c r="EC131" s="179"/>
      <c r="ED131" s="179"/>
      <c r="EE131" s="179"/>
      <c r="EF131" s="179"/>
      <c r="EG131" s="179"/>
      <c r="EH131" s="179"/>
      <c r="EI131" s="179"/>
      <c r="EJ131" s="179"/>
      <c r="EK131" s="179"/>
      <c r="EL131" s="179"/>
      <c r="EM131" s="179"/>
      <c r="EN131" s="179"/>
      <c r="EO131" s="179"/>
      <c r="EP131" s="179"/>
      <c r="EQ131" s="179"/>
      <c r="ER131" s="179"/>
      <c r="ES131" s="179"/>
      <c r="ET131" s="179"/>
      <c r="EU131" s="180">
        <f>EU130*EU97</f>
        <v>0</v>
      </c>
      <c r="EV131" s="179"/>
      <c r="EW131" s="179"/>
      <c r="EX131" s="179"/>
      <c r="EY131" s="180">
        <f>EY130*EY97</f>
        <v>0</v>
      </c>
      <c r="EZ131" s="179"/>
      <c r="FA131" s="179"/>
      <c r="FB131" s="179"/>
      <c r="FC131" s="179"/>
      <c r="FD131" s="179"/>
      <c r="FE131" s="179"/>
      <c r="FF131" s="179"/>
      <c r="FG131" s="179"/>
      <c r="FH131" s="179"/>
      <c r="FI131" s="179"/>
      <c r="FJ131" s="179"/>
      <c r="FK131" s="179"/>
      <c r="FL131" s="179"/>
      <c r="FM131" s="179"/>
      <c r="FN131" s="179"/>
      <c r="FO131" s="179"/>
      <c r="FP131" s="179"/>
      <c r="FQ131" s="179"/>
      <c r="FR131" s="179"/>
      <c r="FS131" s="179"/>
      <c r="FT131" s="179"/>
      <c r="FU131" s="179"/>
      <c r="FV131" s="179"/>
      <c r="FW131" s="179"/>
      <c r="FX131" s="179"/>
      <c r="FY131" s="179"/>
      <c r="FZ131" s="179"/>
      <c r="GA131" s="179"/>
      <c r="GB131" s="179"/>
      <c r="GC131" s="179"/>
      <c r="GD131" s="179"/>
      <c r="GE131" s="179"/>
      <c r="GF131" s="179"/>
      <c r="GG131" s="179"/>
      <c r="GH131" s="179"/>
      <c r="GI131" s="179"/>
      <c r="GJ131" s="179"/>
      <c r="GK131" s="179"/>
      <c r="GL131" s="179"/>
      <c r="GM131" s="181"/>
    </row>
    <row r="132" spans="1:195" ht="11.25" customHeight="1">
      <c r="A132" s="128"/>
      <c r="B132" s="142"/>
      <c r="C132" s="128"/>
      <c r="D132" s="128"/>
      <c r="E132" s="128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42"/>
      <c r="S132" s="142"/>
      <c r="T132" s="142"/>
      <c r="U132" s="142"/>
      <c r="V132" s="142"/>
      <c r="W132" s="142"/>
      <c r="X132" s="142"/>
      <c r="Y132" s="142"/>
      <c r="Z132" s="142"/>
      <c r="AA132" s="142"/>
      <c r="AB132" s="142"/>
      <c r="AC132" s="142"/>
      <c r="AD132" s="142"/>
      <c r="AE132" s="142"/>
      <c r="AF132" s="142"/>
      <c r="AG132" s="142"/>
      <c r="AH132" s="142"/>
      <c r="AI132" s="142"/>
      <c r="AJ132" s="142"/>
      <c r="AK132" s="142"/>
      <c r="AL132" s="142"/>
      <c r="AM132" s="142"/>
      <c r="AN132" s="142"/>
      <c r="AO132" s="142"/>
      <c r="AP132" s="142"/>
      <c r="AQ132" s="142"/>
      <c r="AR132" s="142"/>
      <c r="AS132" s="142"/>
      <c r="AT132" s="142"/>
      <c r="AU132" s="142"/>
      <c r="AV132" s="142"/>
      <c r="AW132" s="142"/>
      <c r="AX132" s="142"/>
      <c r="AY132" s="142"/>
      <c r="AZ132" s="142"/>
      <c r="BA132" s="142"/>
      <c r="BB132" s="142"/>
      <c r="BC132" s="142"/>
      <c r="BD132" s="142"/>
      <c r="BE132" s="142"/>
      <c r="BF132" s="142"/>
      <c r="BG132" s="142"/>
      <c r="BH132" s="142"/>
      <c r="BI132" s="142"/>
      <c r="BJ132" s="142"/>
      <c r="BK132" s="142"/>
      <c r="BL132" s="142"/>
      <c r="BM132" s="142"/>
      <c r="BN132" s="142"/>
      <c r="BO132" s="142"/>
      <c r="BP132" s="142"/>
      <c r="BQ132" s="142"/>
      <c r="BR132" s="142"/>
      <c r="BS132" s="142"/>
      <c r="BT132" s="142"/>
      <c r="BU132" s="142"/>
      <c r="BV132" s="142"/>
      <c r="BW132" s="142"/>
      <c r="BX132" s="142"/>
      <c r="BY132" s="142"/>
      <c r="BZ132" s="142"/>
      <c r="CA132" s="142"/>
      <c r="CB132" s="142"/>
      <c r="CC132" s="142"/>
      <c r="CD132" s="142"/>
      <c r="CE132" s="142"/>
      <c r="CF132" s="142"/>
      <c r="CG132" s="142"/>
      <c r="CH132" s="142"/>
      <c r="CI132" s="142"/>
      <c r="CJ132" s="142"/>
      <c r="CK132" s="142"/>
      <c r="CL132" s="142"/>
      <c r="CM132" s="142"/>
      <c r="CN132" s="142"/>
      <c r="CO132" s="142"/>
      <c r="CP132" s="142"/>
      <c r="CQ132" s="142"/>
      <c r="CR132" s="142"/>
      <c r="CS132" s="142"/>
      <c r="CT132" s="142"/>
      <c r="CU132" s="142"/>
      <c r="CV132" s="142"/>
      <c r="CW132" s="142"/>
      <c r="CX132" s="142"/>
      <c r="CY132" s="142"/>
      <c r="CZ132" s="142"/>
      <c r="DA132" s="142"/>
      <c r="DB132" s="142"/>
      <c r="DC132" s="142"/>
      <c r="DD132" s="142"/>
      <c r="DE132" s="142"/>
      <c r="DF132" s="142"/>
      <c r="DG132" s="142"/>
      <c r="DH132" s="142"/>
      <c r="DI132" s="142"/>
      <c r="DJ132" s="142"/>
      <c r="DK132" s="142"/>
      <c r="DL132" s="142"/>
      <c r="DM132" s="142"/>
      <c r="DN132" s="142"/>
      <c r="DO132" s="142"/>
      <c r="DP132" s="142"/>
      <c r="DQ132" s="142"/>
      <c r="DR132" s="142"/>
      <c r="DS132" s="142"/>
      <c r="DT132" s="142"/>
      <c r="DU132" s="142"/>
      <c r="DV132" s="142"/>
      <c r="DW132" s="142"/>
      <c r="DX132" s="142"/>
      <c r="DY132" s="142"/>
      <c r="DZ132" s="142"/>
      <c r="EA132" s="142"/>
      <c r="EB132" s="142"/>
      <c r="EC132" s="142"/>
      <c r="ED132" s="142"/>
      <c r="EE132" s="142"/>
      <c r="EF132" s="142"/>
      <c r="EG132" s="142"/>
      <c r="EH132" s="142"/>
      <c r="EI132" s="142"/>
      <c r="EJ132" s="142"/>
      <c r="EK132" s="142"/>
      <c r="EL132" s="142"/>
      <c r="EM132" s="142"/>
      <c r="EN132" s="142"/>
      <c r="EO132" s="142"/>
      <c r="EP132" s="142"/>
      <c r="EQ132" s="142"/>
      <c r="ER132" s="142"/>
      <c r="ES132" s="142"/>
      <c r="ET132" s="142"/>
      <c r="EU132" s="142"/>
      <c r="EV132" s="142"/>
      <c r="EW132" s="142"/>
      <c r="EX132" s="142"/>
      <c r="EY132" s="142"/>
      <c r="EZ132" s="142"/>
      <c r="FA132" s="142"/>
      <c r="FB132" s="142"/>
      <c r="FC132" s="142"/>
      <c r="FD132" s="142"/>
      <c r="FE132" s="142"/>
      <c r="FF132" s="142"/>
      <c r="FG132" s="142"/>
      <c r="FH132" s="142"/>
      <c r="FI132" s="142"/>
      <c r="FJ132" s="142"/>
      <c r="FK132" s="142"/>
      <c r="FL132" s="142"/>
      <c r="FM132" s="142"/>
      <c r="FN132" s="142"/>
      <c r="FO132" s="142"/>
      <c r="FP132" s="142"/>
      <c r="FQ132" s="142"/>
      <c r="FR132" s="142"/>
      <c r="FS132" s="142"/>
      <c r="FT132" s="142"/>
      <c r="FU132" s="142"/>
      <c r="FV132" s="142"/>
      <c r="FW132" s="142"/>
      <c r="FX132" s="142"/>
      <c r="FY132" s="142"/>
      <c r="FZ132" s="142"/>
      <c r="GA132" s="142"/>
      <c r="GB132" s="142"/>
      <c r="GC132" s="142"/>
      <c r="GD132" s="142"/>
      <c r="GE132" s="142"/>
      <c r="GF132" s="142"/>
      <c r="GG132" s="142"/>
      <c r="GH132" s="142"/>
      <c r="GI132" s="142"/>
      <c r="GJ132" s="142"/>
      <c r="GK132" s="142"/>
      <c r="GL132" s="142"/>
      <c r="GM132" s="142"/>
    </row>
    <row r="133" spans="1:195" ht="11.25" customHeight="1">
      <c r="A133" s="128"/>
      <c r="B133" s="128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  <c r="AA133" s="128"/>
      <c r="AB133" s="128"/>
      <c r="AC133" s="128"/>
      <c r="AD133" s="128"/>
      <c r="AE133" s="128"/>
      <c r="AF133" s="128"/>
      <c r="AG133" s="128"/>
      <c r="AH133" s="128"/>
      <c r="AI133" s="128"/>
      <c r="AJ133" s="128"/>
      <c r="AK133" s="128"/>
      <c r="AL133" s="128"/>
      <c r="AM133" s="128"/>
      <c r="AN133" s="128"/>
      <c r="AO133" s="128"/>
      <c r="AP133" s="128"/>
      <c r="AQ133" s="128"/>
      <c r="AR133" s="128"/>
      <c r="AS133" s="128"/>
      <c r="AT133" s="128"/>
      <c r="AU133" s="128"/>
      <c r="AV133" s="128"/>
      <c r="AW133" s="128"/>
      <c r="AX133" s="128"/>
      <c r="AY133" s="128"/>
      <c r="AZ133" s="128"/>
      <c r="BA133" s="128"/>
      <c r="BB133" s="128"/>
      <c r="BC133" s="128"/>
      <c r="BD133" s="128"/>
      <c r="BE133" s="128"/>
      <c r="BF133" s="128"/>
      <c r="BG133" s="128"/>
      <c r="BH133" s="128"/>
      <c r="BI133" s="128"/>
      <c r="BJ133" s="128"/>
      <c r="BK133" s="128"/>
      <c r="BL133" s="128"/>
      <c r="BM133" s="128"/>
      <c r="BN133" s="128"/>
      <c r="BO133" s="128"/>
      <c r="BP133" s="128"/>
      <c r="BQ133" s="128"/>
      <c r="BR133" s="128"/>
      <c r="BS133" s="128"/>
      <c r="BT133" s="128"/>
      <c r="BU133" s="128"/>
      <c r="BV133" s="128"/>
      <c r="BW133" s="128"/>
      <c r="BX133" s="128"/>
      <c r="BY133" s="128"/>
      <c r="BZ133" s="128"/>
      <c r="CA133" s="128"/>
      <c r="CB133" s="128"/>
      <c r="CC133" s="128"/>
      <c r="CD133" s="128"/>
      <c r="CE133" s="128"/>
      <c r="CF133" s="128"/>
      <c r="CG133" s="128"/>
      <c r="CH133" s="128"/>
      <c r="CI133" s="128"/>
      <c r="CJ133" s="128"/>
      <c r="CK133" s="128"/>
      <c r="CL133" s="128"/>
      <c r="CM133" s="128"/>
      <c r="CN133" s="128"/>
      <c r="CO133" s="128"/>
      <c r="CP133" s="128"/>
      <c r="CQ133" s="128"/>
      <c r="CR133" s="128"/>
      <c r="CS133" s="128"/>
      <c r="CT133" s="128"/>
      <c r="CU133" s="128"/>
      <c r="CV133" s="128"/>
      <c r="CW133" s="128"/>
      <c r="CX133" s="128"/>
      <c r="CY133" s="128"/>
      <c r="CZ133" s="128"/>
      <c r="DA133" s="128"/>
      <c r="DB133" s="128"/>
      <c r="DC133" s="128"/>
      <c r="DD133" s="128"/>
      <c r="DE133" s="128"/>
      <c r="DF133" s="128"/>
      <c r="DG133" s="128"/>
      <c r="DH133" s="128"/>
      <c r="DI133" s="128"/>
      <c r="DJ133" s="128"/>
      <c r="DK133" s="128"/>
      <c r="DL133" s="128"/>
      <c r="DM133" s="128"/>
      <c r="DN133" s="128"/>
      <c r="DO133" s="128"/>
      <c r="DP133" s="128"/>
      <c r="DQ133" s="128"/>
      <c r="DR133" s="128"/>
      <c r="DS133" s="128"/>
      <c r="DT133" s="128"/>
      <c r="DU133" s="128"/>
      <c r="DV133" s="128"/>
      <c r="DW133" s="128"/>
      <c r="DX133" s="128"/>
      <c r="DY133" s="128"/>
      <c r="DZ133" s="128"/>
      <c r="EA133" s="128"/>
      <c r="EB133" s="128"/>
      <c r="EC133" s="128"/>
      <c r="ED133" s="128"/>
      <c r="EE133" s="128"/>
      <c r="EF133" s="128"/>
      <c r="EG133" s="128"/>
      <c r="EH133" s="128"/>
      <c r="EI133" s="128"/>
      <c r="EJ133" s="128"/>
      <c r="EK133" s="128"/>
      <c r="EL133" s="128"/>
      <c r="EM133" s="128"/>
      <c r="EN133" s="128"/>
      <c r="EO133" s="128"/>
      <c r="EP133" s="128"/>
      <c r="EQ133" s="128"/>
      <c r="ER133" s="128"/>
      <c r="ES133" s="128"/>
      <c r="ET133" s="128"/>
      <c r="EU133" s="128"/>
      <c r="EV133" s="128"/>
      <c r="EW133" s="128"/>
      <c r="EX133" s="128"/>
      <c r="EY133" s="128"/>
      <c r="EZ133" s="128"/>
      <c r="FA133" s="128"/>
      <c r="FB133" s="128"/>
      <c r="FC133" s="128"/>
      <c r="FD133" s="128"/>
      <c r="FE133" s="128"/>
      <c r="FF133" s="128"/>
      <c r="FG133" s="128"/>
      <c r="FH133" s="128"/>
      <c r="FI133" s="128"/>
      <c r="FJ133" s="128"/>
      <c r="FK133" s="128"/>
      <c r="FL133" s="128"/>
      <c r="FM133" s="128"/>
      <c r="FN133" s="128"/>
      <c r="FO133" s="128"/>
      <c r="FP133" s="128"/>
      <c r="FQ133" s="128"/>
      <c r="FR133" s="128"/>
      <c r="FS133" s="128"/>
      <c r="FT133" s="128"/>
      <c r="FU133" s="128"/>
      <c r="FV133" s="128"/>
      <c r="FW133" s="128"/>
      <c r="FX133" s="128"/>
      <c r="FY133" s="128"/>
      <c r="FZ133" s="128"/>
      <c r="GA133" s="128"/>
      <c r="GB133" s="128"/>
      <c r="GC133" s="128"/>
      <c r="GD133" s="128"/>
      <c r="GE133" s="128"/>
      <c r="GF133" s="128"/>
      <c r="GG133" s="128"/>
      <c r="GH133" s="128"/>
      <c r="GI133" s="128"/>
      <c r="GJ133" s="128"/>
      <c r="GK133" s="128"/>
      <c r="GL133" s="128"/>
      <c r="GM133" s="128"/>
    </row>
    <row r="134" spans="1:195" ht="11.25" customHeight="1">
      <c r="A134" s="128"/>
      <c r="B134" s="128"/>
      <c r="C134" s="128"/>
      <c r="D134" s="128"/>
      <c r="E134" s="128"/>
      <c r="F134" s="128"/>
      <c r="G134" s="128"/>
      <c r="H134" s="128"/>
      <c r="I134" s="128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  <c r="U134" s="128"/>
      <c r="V134" s="128"/>
      <c r="W134" s="128"/>
      <c r="X134" s="128"/>
      <c r="Y134" s="128"/>
      <c r="Z134" s="128"/>
      <c r="AA134" s="128"/>
      <c r="AB134" s="128"/>
      <c r="AC134" s="128"/>
      <c r="AD134" s="128"/>
      <c r="AE134" s="128"/>
      <c r="AF134" s="128"/>
      <c r="AG134" s="128"/>
      <c r="AH134" s="128"/>
      <c r="AI134" s="128"/>
      <c r="AJ134" s="128"/>
      <c r="AK134" s="128"/>
      <c r="AL134" s="128"/>
      <c r="AM134" s="128"/>
      <c r="AN134" s="128"/>
      <c r="AO134" s="128"/>
      <c r="AP134" s="128"/>
      <c r="AQ134" s="128"/>
      <c r="AR134" s="128"/>
      <c r="AS134" s="128"/>
      <c r="AT134" s="128"/>
      <c r="AU134" s="128"/>
      <c r="AV134" s="128"/>
      <c r="AW134" s="128"/>
      <c r="AX134" s="128"/>
      <c r="AY134" s="128"/>
      <c r="AZ134" s="128"/>
      <c r="BA134" s="128"/>
      <c r="BB134" s="128"/>
      <c r="BC134" s="128"/>
      <c r="BD134" s="128"/>
      <c r="BE134" s="128"/>
      <c r="BF134" s="128"/>
      <c r="BG134" s="128"/>
      <c r="BH134" s="128"/>
      <c r="BI134" s="128"/>
      <c r="BJ134" s="128"/>
      <c r="BK134" s="128"/>
      <c r="BL134" s="128"/>
      <c r="BM134" s="128"/>
      <c r="BN134" s="128"/>
      <c r="BO134" s="128"/>
      <c r="BP134" s="128"/>
      <c r="BQ134" s="128"/>
      <c r="BR134" s="128"/>
      <c r="BS134" s="128"/>
      <c r="BT134" s="128"/>
      <c r="BU134" s="128"/>
      <c r="BV134" s="128"/>
      <c r="BW134" s="128"/>
      <c r="BX134" s="128"/>
      <c r="BY134" s="128"/>
      <c r="BZ134" s="128"/>
      <c r="CA134" s="128"/>
      <c r="CB134" s="128"/>
      <c r="CC134" s="128"/>
      <c r="CD134" s="128"/>
      <c r="CE134" s="128"/>
      <c r="CF134" s="128"/>
      <c r="CG134" s="128"/>
      <c r="CH134" s="128"/>
      <c r="CI134" s="128"/>
      <c r="CJ134" s="128"/>
      <c r="CK134" s="128"/>
      <c r="CL134" s="128"/>
      <c r="CM134" s="128"/>
      <c r="CN134" s="128"/>
      <c r="CO134" s="128"/>
      <c r="CP134" s="128"/>
      <c r="CQ134" s="128"/>
      <c r="CR134" s="128"/>
      <c r="CS134" s="128"/>
      <c r="CT134" s="128"/>
      <c r="CU134" s="128"/>
      <c r="CV134" s="128"/>
      <c r="CW134" s="128"/>
      <c r="CX134" s="128"/>
      <c r="CY134" s="128"/>
      <c r="CZ134" s="128"/>
      <c r="DA134" s="128"/>
      <c r="DB134" s="128"/>
      <c r="DC134" s="128"/>
      <c r="DD134" s="128"/>
      <c r="DE134" s="128"/>
      <c r="DF134" s="128"/>
      <c r="DG134" s="128"/>
      <c r="DH134" s="128"/>
      <c r="DI134" s="128"/>
      <c r="DJ134" s="128"/>
      <c r="DK134" s="128"/>
      <c r="DL134" s="128"/>
      <c r="DM134" s="128"/>
      <c r="DN134" s="128"/>
      <c r="DO134" s="128"/>
      <c r="DP134" s="128"/>
      <c r="DQ134" s="128"/>
      <c r="DR134" s="128"/>
      <c r="DS134" s="128"/>
      <c r="DT134" s="128"/>
      <c r="DU134" s="128"/>
      <c r="DV134" s="128"/>
      <c r="DW134" s="128"/>
      <c r="DX134" s="128"/>
      <c r="DY134" s="128"/>
      <c r="DZ134" s="128"/>
      <c r="EA134" s="128"/>
      <c r="EB134" s="128"/>
      <c r="EC134" s="128"/>
      <c r="ED134" s="128"/>
      <c r="EE134" s="128"/>
      <c r="EF134" s="128"/>
      <c r="EG134" s="128"/>
      <c r="EH134" s="128"/>
      <c r="EI134" s="128"/>
      <c r="EJ134" s="128"/>
      <c r="EK134" s="128"/>
      <c r="EL134" s="128"/>
      <c r="EM134" s="128"/>
      <c r="EN134" s="128"/>
      <c r="EO134" s="128"/>
      <c r="EP134" s="128"/>
      <c r="EQ134" s="128"/>
      <c r="ER134" s="128"/>
      <c r="ES134" s="128"/>
      <c r="ET134" s="128"/>
      <c r="EU134" s="128"/>
      <c r="EV134" s="128"/>
      <c r="EW134" s="128"/>
      <c r="EX134" s="128"/>
      <c r="EY134" s="128"/>
      <c r="EZ134" s="128"/>
      <c r="FA134" s="128"/>
      <c r="FB134" s="128"/>
      <c r="FC134" s="128"/>
      <c r="FD134" s="128"/>
      <c r="FE134" s="128"/>
      <c r="FF134" s="128"/>
      <c r="FG134" s="128"/>
      <c r="FH134" s="128"/>
      <c r="FI134" s="128"/>
      <c r="FJ134" s="128"/>
      <c r="FK134" s="128"/>
      <c r="FL134" s="128"/>
      <c r="FM134" s="128"/>
      <c r="FN134" s="128"/>
      <c r="FO134" s="128"/>
      <c r="FP134" s="128"/>
      <c r="FQ134" s="128"/>
      <c r="FR134" s="128"/>
      <c r="FS134" s="128"/>
      <c r="FT134" s="128"/>
      <c r="FU134" s="128"/>
      <c r="FV134" s="128"/>
      <c r="FW134" s="128"/>
      <c r="FX134" s="128"/>
      <c r="FY134" s="128"/>
      <c r="FZ134" s="128"/>
      <c r="GA134" s="128"/>
      <c r="GB134" s="128"/>
      <c r="GC134" s="128"/>
      <c r="GD134" s="128"/>
      <c r="GE134" s="128"/>
      <c r="GF134" s="128"/>
      <c r="GG134" s="128"/>
      <c r="GH134" s="128"/>
      <c r="GI134" s="128"/>
      <c r="GJ134" s="128"/>
      <c r="GK134" s="128"/>
      <c r="GL134" s="128"/>
      <c r="GM134" s="128"/>
    </row>
    <row r="135" spans="1:195" ht="11.25" customHeight="1">
      <c r="A135" s="128"/>
      <c r="B135" s="128"/>
      <c r="C135" s="128"/>
      <c r="D135" s="128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128"/>
      <c r="AD135" s="128"/>
      <c r="AE135" s="128"/>
      <c r="AF135" s="128"/>
      <c r="AG135" s="128"/>
      <c r="AH135" s="128"/>
      <c r="AI135" s="128"/>
      <c r="AJ135" s="128"/>
      <c r="AK135" s="128"/>
      <c r="AL135" s="128"/>
      <c r="AM135" s="128"/>
      <c r="AN135" s="128"/>
      <c r="AO135" s="128"/>
      <c r="AP135" s="128"/>
      <c r="AQ135" s="128"/>
      <c r="AR135" s="128"/>
      <c r="AS135" s="128"/>
      <c r="AT135" s="128"/>
      <c r="AU135" s="128"/>
      <c r="AV135" s="128"/>
      <c r="AW135" s="128"/>
      <c r="AX135" s="128"/>
      <c r="AY135" s="128"/>
      <c r="AZ135" s="128"/>
      <c r="BA135" s="128"/>
      <c r="BB135" s="128"/>
      <c r="BC135" s="128"/>
      <c r="BD135" s="128"/>
      <c r="BE135" s="128"/>
      <c r="BF135" s="128"/>
      <c r="BG135" s="128"/>
      <c r="BH135" s="128"/>
      <c r="BI135" s="128"/>
      <c r="BJ135" s="128"/>
      <c r="BK135" s="128"/>
      <c r="BL135" s="128"/>
      <c r="BM135" s="128"/>
      <c r="BN135" s="128"/>
      <c r="BO135" s="128"/>
      <c r="BP135" s="128"/>
      <c r="BQ135" s="128"/>
      <c r="BR135" s="128"/>
      <c r="BS135" s="128"/>
      <c r="BT135" s="128"/>
      <c r="BU135" s="128"/>
      <c r="BV135" s="128"/>
      <c r="BW135" s="128"/>
      <c r="BX135" s="128"/>
      <c r="BY135" s="128"/>
      <c r="BZ135" s="128"/>
      <c r="CA135" s="128"/>
      <c r="CB135" s="128"/>
      <c r="CC135" s="128"/>
      <c r="CD135" s="128"/>
      <c r="CE135" s="128"/>
      <c r="CF135" s="128"/>
      <c r="CG135" s="128"/>
      <c r="CH135" s="128"/>
      <c r="CI135" s="128"/>
      <c r="CJ135" s="128"/>
      <c r="CK135" s="128"/>
      <c r="CL135" s="128"/>
      <c r="CM135" s="128"/>
      <c r="CN135" s="128"/>
      <c r="CO135" s="128"/>
      <c r="CP135" s="128"/>
      <c r="CQ135" s="128"/>
      <c r="CR135" s="128"/>
      <c r="CS135" s="128"/>
      <c r="CT135" s="128"/>
      <c r="CU135" s="128"/>
      <c r="CV135" s="128"/>
      <c r="CW135" s="128"/>
      <c r="CX135" s="128"/>
      <c r="CY135" s="128"/>
      <c r="CZ135" s="128"/>
      <c r="DA135" s="128"/>
      <c r="DB135" s="128"/>
      <c r="DC135" s="128"/>
      <c r="DD135" s="128"/>
      <c r="DE135" s="128"/>
      <c r="DF135" s="128"/>
      <c r="DG135" s="128"/>
      <c r="DH135" s="128"/>
      <c r="DI135" s="128"/>
      <c r="DJ135" s="128"/>
      <c r="DK135" s="128"/>
      <c r="DL135" s="128"/>
      <c r="DM135" s="128"/>
      <c r="DN135" s="128"/>
      <c r="DO135" s="128"/>
      <c r="DP135" s="128"/>
      <c r="DQ135" s="128"/>
      <c r="DR135" s="128"/>
      <c r="DS135" s="128"/>
      <c r="DT135" s="128"/>
      <c r="DU135" s="128"/>
      <c r="DV135" s="128"/>
      <c r="DW135" s="128"/>
      <c r="DX135" s="128"/>
      <c r="DY135" s="128"/>
      <c r="DZ135" s="128"/>
      <c r="EA135" s="128"/>
      <c r="EB135" s="128"/>
      <c r="EC135" s="128"/>
      <c r="ED135" s="128"/>
      <c r="EE135" s="128"/>
      <c r="EF135" s="128"/>
      <c r="EG135" s="128"/>
      <c r="EH135" s="128"/>
      <c r="EI135" s="128"/>
      <c r="EJ135" s="128"/>
      <c r="EK135" s="128"/>
      <c r="EL135" s="128"/>
      <c r="EM135" s="128"/>
      <c r="EN135" s="128"/>
      <c r="EO135" s="128"/>
      <c r="EP135" s="128"/>
      <c r="EQ135" s="128"/>
      <c r="ER135" s="128"/>
      <c r="ES135" s="128"/>
      <c r="ET135" s="128"/>
      <c r="EU135" s="128"/>
      <c r="EV135" s="128"/>
      <c r="EW135" s="128"/>
      <c r="EX135" s="128"/>
      <c r="EY135" s="128"/>
      <c r="EZ135" s="128"/>
      <c r="FA135" s="128"/>
      <c r="FB135" s="128"/>
      <c r="FC135" s="128"/>
      <c r="FD135" s="128"/>
      <c r="FE135" s="128"/>
      <c r="FF135" s="128"/>
      <c r="FG135" s="128"/>
      <c r="FH135" s="128"/>
      <c r="FI135" s="128"/>
      <c r="FJ135" s="128"/>
      <c r="FK135" s="128"/>
      <c r="FL135" s="128"/>
      <c r="FM135" s="128"/>
      <c r="FN135" s="128"/>
      <c r="FO135" s="128"/>
      <c r="FP135" s="128"/>
      <c r="FQ135" s="128"/>
      <c r="FR135" s="128"/>
      <c r="FS135" s="128"/>
      <c r="FT135" s="128"/>
      <c r="FU135" s="128"/>
      <c r="FV135" s="128"/>
      <c r="FW135" s="128"/>
      <c r="FX135" s="128"/>
      <c r="FY135" s="128"/>
      <c r="FZ135" s="128"/>
      <c r="GA135" s="128"/>
      <c r="GB135" s="128"/>
      <c r="GC135" s="128"/>
      <c r="GD135" s="128"/>
      <c r="GE135" s="128"/>
      <c r="GF135" s="128"/>
      <c r="GG135" s="128"/>
      <c r="GH135" s="128"/>
      <c r="GI135" s="128"/>
      <c r="GJ135" s="128"/>
      <c r="GK135" s="128"/>
      <c r="GL135" s="128"/>
      <c r="GM135" s="128"/>
    </row>
    <row r="136" spans="1:195" ht="11.25" customHeight="1">
      <c r="A136" s="128"/>
      <c r="B136" s="128"/>
      <c r="C136" s="128"/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  <c r="W136" s="128"/>
      <c r="X136" s="128"/>
      <c r="Y136" s="128"/>
      <c r="Z136" s="128"/>
      <c r="AA136" s="128"/>
      <c r="AB136" s="128"/>
      <c r="AC136" s="128"/>
      <c r="AD136" s="128"/>
      <c r="AE136" s="128"/>
      <c r="AF136" s="128"/>
      <c r="AG136" s="128"/>
      <c r="AH136" s="128"/>
      <c r="AI136" s="128"/>
      <c r="AJ136" s="128"/>
      <c r="AK136" s="128"/>
      <c r="AL136" s="128"/>
      <c r="AM136" s="128"/>
      <c r="AN136" s="128"/>
      <c r="AO136" s="128"/>
      <c r="AP136" s="128"/>
      <c r="AQ136" s="128"/>
      <c r="AR136" s="128"/>
      <c r="AS136" s="128"/>
      <c r="AT136" s="128"/>
      <c r="AU136" s="128"/>
      <c r="AV136" s="128"/>
      <c r="AW136" s="128"/>
      <c r="AX136" s="128"/>
      <c r="AY136" s="128"/>
      <c r="AZ136" s="128"/>
      <c r="BA136" s="128"/>
      <c r="BB136" s="128"/>
      <c r="BC136" s="128"/>
      <c r="BD136" s="128"/>
      <c r="BE136" s="128"/>
      <c r="BF136" s="128"/>
      <c r="BG136" s="128"/>
      <c r="BH136" s="128"/>
      <c r="BI136" s="128"/>
      <c r="BJ136" s="128"/>
      <c r="BK136" s="128"/>
      <c r="BL136" s="128"/>
      <c r="BM136" s="128"/>
      <c r="BN136" s="128"/>
      <c r="BO136" s="128"/>
      <c r="BP136" s="128"/>
      <c r="BQ136" s="128"/>
      <c r="BR136" s="128"/>
      <c r="BS136" s="128"/>
      <c r="BT136" s="128"/>
      <c r="BU136" s="128"/>
      <c r="BV136" s="128"/>
      <c r="BW136" s="128"/>
      <c r="BX136" s="128"/>
      <c r="BY136" s="128"/>
      <c r="BZ136" s="128"/>
      <c r="CA136" s="128"/>
      <c r="CB136" s="128"/>
      <c r="CC136" s="128"/>
      <c r="CD136" s="128"/>
      <c r="CE136" s="128"/>
      <c r="CF136" s="128"/>
      <c r="CG136" s="128"/>
      <c r="CH136" s="128"/>
      <c r="CI136" s="128"/>
      <c r="CJ136" s="128"/>
      <c r="CK136" s="128"/>
      <c r="CL136" s="128"/>
      <c r="CM136" s="128"/>
      <c r="CN136" s="128"/>
      <c r="CO136" s="128"/>
      <c r="CP136" s="128"/>
      <c r="CQ136" s="128"/>
      <c r="CR136" s="128"/>
      <c r="CS136" s="128"/>
      <c r="CT136" s="128"/>
      <c r="CU136" s="128"/>
      <c r="CV136" s="128"/>
      <c r="CW136" s="128"/>
      <c r="CX136" s="128"/>
      <c r="CY136" s="128"/>
      <c r="CZ136" s="128"/>
      <c r="DA136" s="128"/>
      <c r="DB136" s="128"/>
      <c r="DC136" s="128"/>
      <c r="DD136" s="128"/>
      <c r="DE136" s="128"/>
      <c r="DF136" s="128"/>
      <c r="DG136" s="128"/>
      <c r="DH136" s="128"/>
      <c r="DI136" s="128"/>
      <c r="DJ136" s="128"/>
      <c r="DK136" s="128"/>
      <c r="DL136" s="128"/>
      <c r="DM136" s="128"/>
      <c r="DN136" s="128"/>
      <c r="DO136" s="128"/>
      <c r="DP136" s="128"/>
      <c r="DQ136" s="128"/>
      <c r="DR136" s="128"/>
      <c r="DS136" s="128"/>
      <c r="DT136" s="128"/>
      <c r="DU136" s="128"/>
      <c r="DV136" s="128"/>
      <c r="DW136" s="128"/>
      <c r="DX136" s="128"/>
      <c r="DY136" s="128"/>
      <c r="DZ136" s="128"/>
      <c r="EA136" s="128"/>
      <c r="EB136" s="128"/>
      <c r="EC136" s="128"/>
      <c r="ED136" s="128"/>
      <c r="EE136" s="128"/>
      <c r="EF136" s="128"/>
      <c r="EG136" s="128"/>
      <c r="EH136" s="128"/>
      <c r="EI136" s="128"/>
      <c r="EJ136" s="128"/>
      <c r="EK136" s="128"/>
      <c r="EL136" s="128"/>
      <c r="EM136" s="128"/>
      <c r="EN136" s="128"/>
      <c r="EO136" s="128"/>
      <c r="EP136" s="128"/>
      <c r="EQ136" s="128"/>
      <c r="ER136" s="128"/>
      <c r="ES136" s="128"/>
      <c r="ET136" s="128"/>
      <c r="EU136" s="128"/>
      <c r="EV136" s="128"/>
      <c r="EW136" s="128"/>
      <c r="EX136" s="128"/>
      <c r="EY136" s="128"/>
      <c r="EZ136" s="128"/>
      <c r="FA136" s="128"/>
      <c r="FB136" s="128"/>
      <c r="FC136" s="128"/>
      <c r="FD136" s="128"/>
      <c r="FE136" s="128"/>
      <c r="FF136" s="128"/>
      <c r="FG136" s="128"/>
      <c r="FH136" s="128"/>
      <c r="FI136" s="128"/>
      <c r="FJ136" s="128"/>
      <c r="FK136" s="128"/>
      <c r="FL136" s="128"/>
      <c r="FM136" s="128"/>
      <c r="FN136" s="128"/>
      <c r="FO136" s="128"/>
      <c r="FP136" s="128"/>
      <c r="FQ136" s="128"/>
      <c r="FR136" s="128"/>
      <c r="FS136" s="128"/>
      <c r="FT136" s="128"/>
      <c r="FU136" s="128"/>
      <c r="FV136" s="128"/>
      <c r="FW136" s="128"/>
      <c r="FX136" s="128"/>
      <c r="FY136" s="128"/>
      <c r="FZ136" s="128"/>
      <c r="GA136" s="128"/>
      <c r="GB136" s="128"/>
      <c r="GC136" s="128"/>
      <c r="GD136" s="128"/>
      <c r="GE136" s="128"/>
      <c r="GF136" s="128"/>
      <c r="GG136" s="128"/>
      <c r="GH136" s="128"/>
      <c r="GI136" s="128"/>
      <c r="GJ136" s="128"/>
      <c r="GK136" s="128"/>
      <c r="GL136" s="128"/>
      <c r="GM136" s="128"/>
    </row>
    <row r="137" spans="1:195" ht="11.25" customHeight="1">
      <c r="A137" s="128"/>
      <c r="B137" s="128"/>
      <c r="C137" s="128"/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8"/>
      <c r="AD137" s="128"/>
      <c r="AE137" s="128"/>
      <c r="AF137" s="128"/>
      <c r="AG137" s="128"/>
      <c r="AH137" s="128"/>
      <c r="AI137" s="128"/>
      <c r="AJ137" s="128"/>
      <c r="AK137" s="128"/>
      <c r="AL137" s="128"/>
      <c r="AM137" s="128"/>
      <c r="AN137" s="128"/>
      <c r="AO137" s="128"/>
      <c r="AP137" s="128"/>
      <c r="AQ137" s="128"/>
      <c r="AR137" s="128"/>
      <c r="AS137" s="128"/>
      <c r="AT137" s="128"/>
      <c r="AU137" s="128"/>
      <c r="AV137" s="128"/>
      <c r="AW137" s="128"/>
      <c r="AX137" s="128"/>
      <c r="AY137" s="128"/>
      <c r="AZ137" s="128"/>
      <c r="BA137" s="128"/>
      <c r="BB137" s="128"/>
      <c r="BC137" s="128"/>
      <c r="BD137" s="128"/>
      <c r="BE137" s="128"/>
      <c r="BF137" s="128"/>
      <c r="BG137" s="128"/>
      <c r="BH137" s="128"/>
      <c r="BI137" s="128"/>
      <c r="BJ137" s="128"/>
      <c r="BK137" s="128"/>
      <c r="BL137" s="128"/>
      <c r="BM137" s="128"/>
      <c r="BN137" s="128"/>
      <c r="BO137" s="128"/>
      <c r="BP137" s="128"/>
      <c r="BQ137" s="128"/>
      <c r="BR137" s="128"/>
      <c r="BS137" s="128"/>
      <c r="BT137" s="128"/>
      <c r="BU137" s="128"/>
      <c r="BV137" s="128"/>
      <c r="BW137" s="128"/>
      <c r="BX137" s="128"/>
      <c r="BY137" s="128"/>
      <c r="BZ137" s="128"/>
      <c r="CA137" s="128"/>
      <c r="CB137" s="128"/>
      <c r="CC137" s="128"/>
      <c r="CD137" s="128"/>
      <c r="CE137" s="128"/>
      <c r="CF137" s="128"/>
      <c r="CG137" s="128"/>
      <c r="CH137" s="128"/>
      <c r="CI137" s="128"/>
      <c r="CJ137" s="128"/>
      <c r="CK137" s="128"/>
      <c r="CL137" s="128"/>
      <c r="CM137" s="128"/>
      <c r="CN137" s="128"/>
      <c r="CO137" s="128"/>
      <c r="CP137" s="128"/>
      <c r="CQ137" s="128"/>
      <c r="CR137" s="128"/>
      <c r="CS137" s="128"/>
      <c r="CT137" s="128"/>
      <c r="CU137" s="128"/>
      <c r="CV137" s="128"/>
      <c r="CW137" s="128"/>
      <c r="CX137" s="128"/>
      <c r="CY137" s="128"/>
      <c r="CZ137" s="128"/>
      <c r="DA137" s="128"/>
      <c r="DB137" s="128"/>
      <c r="DC137" s="128"/>
      <c r="DD137" s="128"/>
      <c r="DE137" s="128"/>
      <c r="DF137" s="128"/>
      <c r="DG137" s="128"/>
      <c r="DH137" s="128"/>
      <c r="DI137" s="128"/>
      <c r="DJ137" s="128"/>
      <c r="DK137" s="128"/>
      <c r="DL137" s="128"/>
      <c r="DM137" s="128"/>
      <c r="DN137" s="128"/>
      <c r="DO137" s="128"/>
      <c r="DP137" s="128"/>
      <c r="DQ137" s="128"/>
      <c r="DR137" s="128"/>
      <c r="DS137" s="128"/>
      <c r="DT137" s="128"/>
      <c r="DU137" s="128"/>
      <c r="DV137" s="128"/>
      <c r="DW137" s="128"/>
      <c r="DX137" s="128"/>
      <c r="DY137" s="128"/>
      <c r="DZ137" s="128"/>
      <c r="EA137" s="128"/>
      <c r="EB137" s="128"/>
      <c r="EC137" s="128"/>
      <c r="ED137" s="128"/>
      <c r="EE137" s="128"/>
      <c r="EF137" s="128"/>
      <c r="EG137" s="128"/>
      <c r="EH137" s="128"/>
      <c r="EI137" s="128"/>
      <c r="EJ137" s="128"/>
      <c r="EK137" s="128"/>
      <c r="EL137" s="128"/>
      <c r="EM137" s="128"/>
      <c r="EN137" s="128"/>
      <c r="EO137" s="128"/>
      <c r="EP137" s="128"/>
      <c r="EQ137" s="128"/>
      <c r="ER137" s="128"/>
      <c r="ES137" s="128"/>
      <c r="ET137" s="128"/>
      <c r="EU137" s="128"/>
      <c r="EV137" s="128"/>
      <c r="EW137" s="128"/>
      <c r="EX137" s="128"/>
      <c r="EY137" s="128"/>
      <c r="EZ137" s="128"/>
      <c r="FA137" s="128"/>
      <c r="FB137" s="128"/>
      <c r="FC137" s="128"/>
      <c r="FD137" s="128"/>
      <c r="FE137" s="128"/>
      <c r="FF137" s="128"/>
      <c r="FG137" s="128"/>
      <c r="FH137" s="128"/>
      <c r="FI137" s="128"/>
      <c r="FJ137" s="128"/>
      <c r="FK137" s="128"/>
      <c r="FL137" s="128"/>
      <c r="FM137" s="128"/>
      <c r="FN137" s="128"/>
      <c r="FO137" s="128"/>
      <c r="FP137" s="128"/>
      <c r="FQ137" s="128"/>
      <c r="FR137" s="128"/>
      <c r="FS137" s="128"/>
      <c r="FT137" s="128"/>
      <c r="FU137" s="128"/>
      <c r="FV137" s="128"/>
      <c r="FW137" s="128"/>
      <c r="FX137" s="128"/>
      <c r="FY137" s="128"/>
      <c r="FZ137" s="128"/>
      <c r="GA137" s="128"/>
      <c r="GB137" s="128"/>
      <c r="GC137" s="128"/>
      <c r="GD137" s="128"/>
      <c r="GE137" s="128"/>
      <c r="GF137" s="128"/>
      <c r="GG137" s="128"/>
      <c r="GH137" s="128"/>
      <c r="GI137" s="128"/>
      <c r="GJ137" s="128"/>
      <c r="GK137" s="128"/>
      <c r="GL137" s="128"/>
      <c r="GM137" s="128"/>
    </row>
    <row r="138" spans="1:195" ht="11.25" customHeight="1">
      <c r="A138" s="128"/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  <c r="AA138" s="128"/>
      <c r="AB138" s="128"/>
      <c r="AC138" s="128"/>
      <c r="AD138" s="128"/>
      <c r="AE138" s="128"/>
      <c r="AF138" s="128"/>
      <c r="AG138" s="128"/>
      <c r="AH138" s="128"/>
      <c r="AI138" s="128"/>
      <c r="AJ138" s="128"/>
      <c r="AK138" s="128"/>
      <c r="AL138" s="128"/>
      <c r="AM138" s="128"/>
      <c r="AN138" s="128"/>
      <c r="AO138" s="128"/>
      <c r="AP138" s="128"/>
      <c r="AQ138" s="128"/>
      <c r="AR138" s="128"/>
      <c r="AS138" s="128"/>
      <c r="AT138" s="128"/>
      <c r="AU138" s="128"/>
      <c r="AV138" s="128"/>
      <c r="AW138" s="128"/>
      <c r="AX138" s="128"/>
      <c r="AY138" s="128"/>
      <c r="AZ138" s="128"/>
      <c r="BA138" s="128"/>
      <c r="BB138" s="128"/>
      <c r="BC138" s="128"/>
      <c r="BD138" s="128"/>
      <c r="BE138" s="128"/>
      <c r="BF138" s="128"/>
      <c r="BG138" s="128"/>
      <c r="BH138" s="128"/>
      <c r="BI138" s="128"/>
      <c r="BJ138" s="128"/>
      <c r="BK138" s="128"/>
      <c r="BL138" s="128"/>
      <c r="BM138" s="128"/>
      <c r="BN138" s="128"/>
      <c r="BO138" s="128"/>
      <c r="BP138" s="128"/>
      <c r="BQ138" s="128"/>
      <c r="BR138" s="128"/>
      <c r="BS138" s="128"/>
      <c r="BT138" s="128"/>
      <c r="BU138" s="128"/>
      <c r="BV138" s="128"/>
      <c r="BW138" s="128"/>
      <c r="BX138" s="128"/>
      <c r="BY138" s="128"/>
      <c r="BZ138" s="128"/>
      <c r="CA138" s="128"/>
      <c r="CB138" s="128"/>
      <c r="CC138" s="128"/>
      <c r="CD138" s="128"/>
      <c r="CE138" s="128"/>
      <c r="CF138" s="128"/>
      <c r="CG138" s="128"/>
      <c r="CH138" s="128"/>
      <c r="CI138" s="128"/>
      <c r="CJ138" s="128"/>
      <c r="CK138" s="128"/>
      <c r="CL138" s="128"/>
      <c r="CM138" s="128"/>
      <c r="CN138" s="128"/>
      <c r="CO138" s="128"/>
      <c r="CP138" s="128"/>
      <c r="CQ138" s="128"/>
      <c r="CR138" s="128"/>
      <c r="CS138" s="128"/>
      <c r="CT138" s="128"/>
      <c r="CU138" s="128"/>
      <c r="CV138" s="128"/>
      <c r="CW138" s="128"/>
      <c r="CX138" s="128"/>
      <c r="CY138" s="128"/>
      <c r="CZ138" s="128"/>
      <c r="DA138" s="128"/>
      <c r="DB138" s="128"/>
      <c r="DC138" s="128"/>
      <c r="DD138" s="128"/>
      <c r="DE138" s="128"/>
      <c r="DF138" s="128"/>
      <c r="DG138" s="128"/>
      <c r="DH138" s="128"/>
      <c r="DI138" s="128"/>
      <c r="DJ138" s="128"/>
      <c r="DK138" s="128"/>
      <c r="DL138" s="128"/>
      <c r="DM138" s="128"/>
      <c r="DN138" s="128"/>
      <c r="DO138" s="128"/>
      <c r="DP138" s="128"/>
      <c r="DQ138" s="128"/>
      <c r="DR138" s="128"/>
      <c r="DS138" s="128"/>
      <c r="DT138" s="128"/>
      <c r="DU138" s="128"/>
      <c r="DV138" s="128"/>
      <c r="DW138" s="128"/>
      <c r="DX138" s="128"/>
      <c r="DY138" s="128"/>
      <c r="DZ138" s="128"/>
      <c r="EA138" s="128"/>
      <c r="EB138" s="128"/>
      <c r="EC138" s="128"/>
      <c r="ED138" s="128"/>
      <c r="EE138" s="128"/>
      <c r="EF138" s="128"/>
      <c r="EG138" s="128"/>
      <c r="EH138" s="128"/>
      <c r="EI138" s="128"/>
      <c r="EJ138" s="128"/>
      <c r="EK138" s="128"/>
      <c r="EL138" s="128"/>
      <c r="EM138" s="128"/>
      <c r="EN138" s="128"/>
      <c r="EO138" s="128"/>
      <c r="EP138" s="128"/>
      <c r="EQ138" s="128"/>
      <c r="ER138" s="128"/>
      <c r="ES138" s="128"/>
      <c r="ET138" s="128"/>
      <c r="EU138" s="128"/>
      <c r="EV138" s="128"/>
      <c r="EW138" s="128"/>
      <c r="EX138" s="128"/>
      <c r="EY138" s="128"/>
      <c r="EZ138" s="128"/>
      <c r="FA138" s="128"/>
      <c r="FB138" s="128"/>
      <c r="FC138" s="128"/>
      <c r="FD138" s="128"/>
      <c r="FE138" s="128"/>
      <c r="FF138" s="128"/>
      <c r="FG138" s="128"/>
      <c r="FH138" s="128"/>
      <c r="FI138" s="128"/>
      <c r="FJ138" s="128"/>
      <c r="FK138" s="128"/>
      <c r="FL138" s="128"/>
      <c r="FM138" s="128"/>
      <c r="FN138" s="128"/>
      <c r="FO138" s="128"/>
      <c r="FP138" s="128"/>
      <c r="FQ138" s="128"/>
      <c r="FR138" s="128"/>
      <c r="FS138" s="128"/>
      <c r="FT138" s="128"/>
      <c r="FU138" s="128"/>
      <c r="FV138" s="128"/>
      <c r="FW138" s="128"/>
      <c r="FX138" s="128"/>
      <c r="FY138" s="128"/>
      <c r="FZ138" s="128"/>
      <c r="GA138" s="128"/>
      <c r="GB138" s="128"/>
      <c r="GC138" s="128"/>
      <c r="GD138" s="128"/>
      <c r="GE138" s="128"/>
      <c r="GF138" s="128"/>
      <c r="GG138" s="128"/>
      <c r="GH138" s="128"/>
      <c r="GI138" s="128"/>
      <c r="GJ138" s="128"/>
      <c r="GK138" s="128"/>
      <c r="GL138" s="128"/>
      <c r="GM138" s="128"/>
    </row>
    <row r="139" spans="1:195" ht="11.25" customHeight="1">
      <c r="A139" s="496" t="s">
        <v>610</v>
      </c>
      <c r="B139" s="496"/>
      <c r="C139" s="128"/>
      <c r="D139" s="128"/>
      <c r="E139" s="128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  <c r="Z139" s="129"/>
      <c r="AA139" s="129"/>
      <c r="AB139" s="129"/>
      <c r="AC139" s="129"/>
      <c r="AD139" s="129"/>
      <c r="AE139" s="129"/>
      <c r="AF139" s="129"/>
      <c r="AG139" s="129"/>
      <c r="AH139" s="129"/>
      <c r="AI139" s="129"/>
      <c r="AJ139" s="129"/>
      <c r="AK139" s="129"/>
      <c r="AL139" s="129"/>
      <c r="AM139" s="129"/>
      <c r="AN139" s="129"/>
      <c r="AO139" s="129"/>
      <c r="AP139" s="129"/>
      <c r="AQ139" s="129"/>
      <c r="AR139" s="129"/>
      <c r="AS139" s="129"/>
      <c r="AT139" s="129"/>
      <c r="AU139" s="129"/>
      <c r="AV139" s="129"/>
      <c r="AW139" s="129"/>
      <c r="AX139" s="129"/>
      <c r="AY139" s="129"/>
      <c r="AZ139" s="129"/>
      <c r="BA139" s="129"/>
      <c r="BB139" s="129"/>
      <c r="BC139" s="129"/>
      <c r="BD139" s="129"/>
      <c r="BE139" s="129"/>
      <c r="BF139" s="129"/>
      <c r="BG139" s="129"/>
      <c r="BH139" s="129"/>
      <c r="BI139" s="129"/>
      <c r="BJ139" s="129"/>
      <c r="BK139" s="129"/>
      <c r="BL139" s="129"/>
      <c r="BM139" s="129"/>
      <c r="BN139" s="129"/>
      <c r="BO139" s="129"/>
      <c r="BP139" s="129"/>
      <c r="BQ139" s="129"/>
      <c r="BR139" s="129"/>
      <c r="BS139" s="129"/>
      <c r="BT139" s="129"/>
      <c r="BU139" s="129"/>
      <c r="BV139" s="129"/>
      <c r="BW139" s="129"/>
      <c r="BX139" s="129"/>
      <c r="BY139" s="129"/>
      <c r="BZ139" s="129"/>
      <c r="CA139" s="129"/>
      <c r="CB139" s="129"/>
      <c r="CC139" s="129"/>
      <c r="CD139" s="129"/>
      <c r="CE139" s="129"/>
      <c r="CF139" s="129"/>
      <c r="CG139" s="129"/>
      <c r="CH139" s="129"/>
      <c r="CI139" s="129"/>
      <c r="CJ139" s="129"/>
      <c r="CK139" s="129"/>
      <c r="CL139" s="129"/>
      <c r="CM139" s="129"/>
      <c r="CN139" s="129"/>
      <c r="CO139" s="129"/>
      <c r="CP139" s="129"/>
      <c r="CQ139" s="129"/>
      <c r="CR139" s="129"/>
      <c r="CS139" s="129"/>
      <c r="CT139" s="129"/>
      <c r="CU139" s="129"/>
      <c r="CV139" s="129"/>
      <c r="CW139" s="129"/>
      <c r="CX139" s="129"/>
      <c r="CY139" s="129"/>
      <c r="CZ139" s="129"/>
      <c r="DA139" s="129"/>
      <c r="DB139" s="129"/>
      <c r="DC139" s="129"/>
      <c r="DD139" s="129"/>
      <c r="DE139" s="129"/>
      <c r="DF139" s="129"/>
      <c r="DG139" s="129"/>
      <c r="DH139" s="129"/>
      <c r="DI139" s="129"/>
      <c r="DJ139" s="129"/>
      <c r="DK139" s="129"/>
      <c r="DL139" s="129"/>
      <c r="DM139" s="129"/>
      <c r="DN139" s="129"/>
      <c r="DO139" s="129"/>
      <c r="DP139" s="129"/>
      <c r="DQ139" s="129"/>
      <c r="DR139" s="129"/>
      <c r="DS139" s="129"/>
      <c r="DT139" s="129"/>
      <c r="DU139" s="129"/>
      <c r="DV139" s="129"/>
      <c r="DW139" s="129"/>
      <c r="DX139" s="129"/>
      <c r="DY139" s="129"/>
      <c r="DZ139" s="129"/>
      <c r="EA139" s="129"/>
      <c r="EB139" s="129"/>
      <c r="EC139" s="129"/>
      <c r="ED139" s="129"/>
      <c r="EE139" s="129"/>
      <c r="EF139" s="129"/>
      <c r="EG139" s="129"/>
      <c r="EH139" s="129"/>
      <c r="EI139" s="129"/>
      <c r="EJ139" s="128"/>
      <c r="EK139" s="128"/>
      <c r="EL139" s="128"/>
      <c r="EM139" s="128"/>
      <c r="EN139" s="128"/>
      <c r="EO139" s="128"/>
      <c r="EP139" s="128"/>
      <c r="EQ139" s="128"/>
      <c r="ER139" s="128"/>
      <c r="ES139" s="128"/>
      <c r="ET139" s="128"/>
      <c r="EU139" s="128"/>
      <c r="EV139" s="128"/>
      <c r="EW139" s="128"/>
      <c r="EX139" s="128"/>
      <c r="EY139" s="128"/>
      <c r="EZ139" s="128"/>
      <c r="FA139" s="128"/>
      <c r="FB139" s="128"/>
      <c r="FC139" s="128"/>
      <c r="FD139" s="128"/>
      <c r="FE139" s="128"/>
      <c r="FF139" s="128"/>
      <c r="FG139" s="128"/>
      <c r="FH139" s="128"/>
      <c r="FI139" s="128"/>
      <c r="FJ139" s="128"/>
      <c r="FK139" s="128"/>
      <c r="FL139" s="128"/>
      <c r="FM139" s="128"/>
      <c r="FN139" s="128"/>
      <c r="FO139" s="128"/>
      <c r="FP139" s="128"/>
      <c r="FQ139" s="128"/>
      <c r="FR139" s="128"/>
      <c r="FS139" s="128"/>
      <c r="FT139" s="128"/>
      <c r="FU139" s="128"/>
      <c r="FV139" s="128"/>
      <c r="FW139" s="128"/>
      <c r="FX139" s="128"/>
      <c r="FY139" s="128"/>
      <c r="FZ139" s="128"/>
      <c r="GA139" s="128"/>
      <c r="GB139" s="128"/>
      <c r="GC139" s="128"/>
      <c r="GD139" s="128"/>
      <c r="GE139" s="128"/>
      <c r="GF139" s="128"/>
      <c r="GG139" s="128"/>
      <c r="GH139" s="128"/>
      <c r="GI139" s="128"/>
      <c r="GJ139" s="128"/>
      <c r="GK139" s="128"/>
      <c r="GL139" s="128"/>
      <c r="GM139" s="128"/>
    </row>
    <row r="140" spans="1:195" ht="12" customHeight="1">
      <c r="A140" s="169"/>
      <c r="B140" s="169"/>
      <c r="C140" s="169"/>
      <c r="D140" s="131" t="s">
        <v>70</v>
      </c>
      <c r="E140" s="132" t="s">
        <v>71</v>
      </c>
      <c r="F140" s="510"/>
      <c r="G140" s="436" t="str">
        <f>IF(LEN(INN)=0,"Не определено",INN)</f>
        <v>8614000871</v>
      </c>
      <c r="H140" s="436" t="str">
        <f>IF(LEN(KPP)=0,"Не определено",KPP)</f>
        <v>861401001</v>
      </c>
      <c r="I140" s="505" t="str">
        <f>IF(LEN(ORG)=0,"Не определено",ORG)</f>
        <v>ООО "ПриобьСтройГарант"</v>
      </c>
      <c r="J140" s="187"/>
      <c r="K140" s="436"/>
      <c r="L140" s="436"/>
      <c r="M140" s="505"/>
      <c r="N140" s="187"/>
      <c r="O140" s="188"/>
      <c r="P140" s="188"/>
      <c r="Q140" s="188"/>
      <c r="R140" s="188"/>
      <c r="S140" s="188"/>
      <c r="T140" s="188"/>
      <c r="U140" s="188"/>
      <c r="V140" s="188"/>
      <c r="W140" s="188"/>
      <c r="X140" s="189"/>
      <c r="Y140" s="190">
        <v>0</v>
      </c>
      <c r="Z140" s="191"/>
      <c r="AA140" s="191"/>
      <c r="AB140" s="191"/>
      <c r="AC140" s="191"/>
      <c r="AD140" s="191"/>
      <c r="AE140" s="191"/>
      <c r="AF140" s="191"/>
      <c r="AG140" s="191"/>
      <c r="AH140" s="191"/>
      <c r="AI140" s="191"/>
      <c r="AJ140" s="191"/>
      <c r="AK140" s="191"/>
      <c r="AL140" s="191"/>
      <c r="AM140" s="191"/>
      <c r="AN140" s="191"/>
      <c r="AO140" s="191"/>
      <c r="AP140" s="191"/>
      <c r="AQ140" s="191"/>
      <c r="AR140" s="191"/>
      <c r="AS140" s="191"/>
      <c r="AT140" s="191"/>
      <c r="AU140" s="191"/>
      <c r="AV140" s="191"/>
      <c r="AW140" s="191"/>
      <c r="AX140" s="191"/>
      <c r="AY140" s="191"/>
      <c r="AZ140" s="191"/>
      <c r="BA140" s="191"/>
      <c r="BB140" s="191"/>
      <c r="BC140" s="191"/>
      <c r="BD140" s="191"/>
      <c r="BE140" s="191"/>
      <c r="BF140" s="191"/>
      <c r="BG140" s="191"/>
      <c r="BH140" s="191"/>
      <c r="BI140" s="191"/>
      <c r="BJ140" s="191"/>
      <c r="BK140" s="191"/>
      <c r="BL140" s="191"/>
      <c r="BM140" s="191"/>
      <c r="BN140" s="191"/>
      <c r="BO140" s="191"/>
      <c r="BP140" s="191"/>
      <c r="BQ140" s="191"/>
      <c r="BR140" s="191"/>
      <c r="BS140" s="191"/>
      <c r="BT140" s="191"/>
      <c r="BU140" s="191"/>
      <c r="BV140" s="191"/>
      <c r="BW140" s="191"/>
      <c r="BX140" s="191"/>
      <c r="BY140" s="191"/>
      <c r="BZ140" s="191"/>
      <c r="CA140" s="191"/>
      <c r="CB140" s="191"/>
      <c r="CC140" s="191"/>
      <c r="CD140" s="191"/>
      <c r="CE140" s="191"/>
      <c r="CF140" s="191"/>
      <c r="CG140" s="191"/>
      <c r="CH140" s="191"/>
      <c r="CI140" s="191"/>
      <c r="CJ140" s="191"/>
      <c r="CK140" s="191"/>
      <c r="CL140" s="191"/>
      <c r="CM140" s="191"/>
      <c r="CN140" s="191"/>
      <c r="CO140" s="191"/>
      <c r="CP140" s="191"/>
      <c r="CQ140" s="191"/>
      <c r="CR140" s="191"/>
      <c r="CS140" s="191"/>
      <c r="CT140" s="191"/>
      <c r="CU140" s="191"/>
      <c r="CV140" s="191"/>
      <c r="CW140" s="191"/>
      <c r="CX140" s="191"/>
      <c r="CY140" s="191"/>
      <c r="CZ140" s="191"/>
      <c r="DA140" s="191"/>
      <c r="DB140" s="191"/>
      <c r="DC140" s="191"/>
      <c r="DD140" s="191"/>
      <c r="DE140" s="191"/>
      <c r="DF140" s="191"/>
      <c r="DG140" s="191"/>
      <c r="DH140" s="191"/>
      <c r="DI140" s="191"/>
      <c r="DJ140" s="191"/>
      <c r="DK140" s="191"/>
      <c r="DL140" s="191"/>
      <c r="DM140" s="191"/>
      <c r="DN140" s="191"/>
      <c r="DO140" s="191"/>
      <c r="DP140" s="191"/>
      <c r="DQ140" s="192">
        <f>SUMIF($DO140:$DO141,"Мазут::I квартал (01.01 - 31.03)",$DF140:$DF141)</f>
        <v>0</v>
      </c>
      <c r="DR140" s="192">
        <f>SUMIF($DO140:$DO141,"Мазут::II квартал (01.04 - 30.06)",$DF140:$DF141)</f>
        <v>0</v>
      </c>
      <c r="DS140" s="192">
        <f>SUMIF($DO140:$DO141,"Мазут::III квартал (01.07 - 30.09)",$DF140:$DF141)</f>
        <v>0</v>
      </c>
      <c r="DT140" s="192">
        <f>SUMIF($DO140:$DO141,"Мазут::IV квартал (01.10 - 31.12)",$DF140:$DF141)</f>
        <v>0</v>
      </c>
      <c r="DU140" s="192">
        <f>SUMIF($DO140:$DO141,"Дизельное топливо::I квартал (01.01 - 31.03)",$DF140:$DF141)</f>
        <v>0</v>
      </c>
      <c r="DV140" s="192">
        <f>SUMIF($DO140:$DO141,"Дизельное топливо::II квартал (01.04 - 30.06)",$DF140:$DF141)</f>
        <v>0</v>
      </c>
      <c r="DW140" s="192">
        <f>SUMIF($DO140:$DO141,"Дизельное топливо::III квартал (01.07 - 30.09)",$DF140:$DF141)</f>
        <v>0</v>
      </c>
      <c r="DX140" s="192">
        <f>SUMIF($DO140:$DO141,"Дизельное топливо::IV квартал (01.10 - 31.12)",$DF140:$DF141)</f>
        <v>0</v>
      </c>
      <c r="DY140" s="192">
        <f>SUMIF($DO140:$DO141,"Уголь::I квартал (01.01 - 31.03)",$DF140:$DF141)</f>
        <v>0</v>
      </c>
      <c r="DZ140" s="192">
        <f>SUMIF($DO140:$DO141,"Уголь::II квартал (01.04 - 30.06)",$DF140:$DF141)</f>
        <v>0</v>
      </c>
      <c r="EA140" s="192">
        <f>SUMIF($DO140:$DO141,"Уголь::III квартал (01.07 - 30.09)",$DF140:$DF141)</f>
        <v>0</v>
      </c>
      <c r="EB140" s="192">
        <f>SUMIF($DO140:$DO141,"Уголь::IV квартал (01.10 - 31.12)",$DF140:$DF141)</f>
        <v>0</v>
      </c>
      <c r="EC140" s="189"/>
      <c r="ED140" s="191"/>
      <c r="EE140" s="191"/>
      <c r="EF140" s="191"/>
      <c r="EG140" s="191"/>
      <c r="EH140" s="191"/>
      <c r="EI140" s="191"/>
      <c r="EJ140" s="193"/>
      <c r="EK140" s="169"/>
      <c r="EL140" s="169"/>
      <c r="EM140" s="169"/>
      <c r="EN140" s="169"/>
      <c r="EO140" s="169"/>
      <c r="EP140" s="169"/>
      <c r="EQ140" s="169"/>
      <c r="ER140" s="169"/>
      <c r="ES140" s="169"/>
      <c r="ET140" s="169"/>
      <c r="EU140" s="169"/>
      <c r="EV140" s="169"/>
      <c r="EW140" s="169"/>
      <c r="EX140" s="169"/>
      <c r="EY140" s="169"/>
      <c r="EZ140" s="169"/>
      <c r="FA140" s="169"/>
      <c r="FB140" s="169"/>
      <c r="FC140" s="169"/>
      <c r="FD140" s="169"/>
      <c r="FE140" s="169"/>
      <c r="FF140" s="169"/>
      <c r="FG140" s="169"/>
      <c r="FH140" s="169"/>
      <c r="FI140" s="169"/>
      <c r="FJ140" s="169"/>
      <c r="FK140" s="169"/>
      <c r="FL140" s="169"/>
      <c r="FM140" s="169"/>
      <c r="FN140" s="169"/>
      <c r="FO140" s="169"/>
      <c r="FP140" s="169"/>
      <c r="FQ140" s="169"/>
      <c r="FR140" s="169"/>
      <c r="FS140" s="169"/>
      <c r="FT140" s="169"/>
      <c r="FU140" s="169"/>
      <c r="FV140" s="169"/>
      <c r="FW140" s="169"/>
      <c r="FX140" s="169"/>
      <c r="FY140" s="169"/>
      <c r="FZ140" s="169"/>
      <c r="GA140" s="169"/>
      <c r="GB140" s="169"/>
      <c r="GC140" s="169"/>
      <c r="GD140" s="169"/>
      <c r="GE140" s="169"/>
      <c r="GF140" s="169"/>
      <c r="GG140" s="169"/>
      <c r="GH140" s="169"/>
      <c r="GI140" s="169"/>
      <c r="GJ140" s="169"/>
      <c r="GK140" s="169"/>
      <c r="GL140" s="169"/>
      <c r="GM140" s="169"/>
    </row>
    <row r="141" spans="1:195" ht="12" customHeight="1">
      <c r="A141" s="169"/>
      <c r="B141" s="169"/>
      <c r="C141" s="169"/>
      <c r="D141" s="169"/>
      <c r="E141" s="194"/>
      <c r="F141" s="511"/>
      <c r="G141" s="437"/>
      <c r="H141" s="437"/>
      <c r="I141" s="437"/>
      <c r="J141" s="188"/>
      <c r="K141" s="437"/>
      <c r="L141" s="437"/>
      <c r="M141" s="437"/>
      <c r="N141" s="188"/>
      <c r="O141" s="188"/>
      <c r="P141" s="188"/>
      <c r="Q141" s="188"/>
      <c r="R141" s="188"/>
      <c r="S141" s="188"/>
      <c r="T141" s="188"/>
      <c r="U141" s="188"/>
      <c r="V141" s="188"/>
      <c r="W141" s="188"/>
      <c r="X141" s="189"/>
      <c r="Y141" s="191"/>
      <c r="Z141" s="195" t="s">
        <v>611</v>
      </c>
      <c r="AA141" s="191"/>
      <c r="AB141" s="191"/>
      <c r="AC141" s="191"/>
      <c r="AD141" s="191"/>
      <c r="AE141" s="191"/>
      <c r="AF141" s="191"/>
      <c r="AG141" s="191"/>
      <c r="AH141" s="191"/>
      <c r="AI141" s="191"/>
      <c r="AJ141" s="191"/>
      <c r="AK141" s="191"/>
      <c r="AL141" s="191"/>
      <c r="AM141" s="191"/>
      <c r="AN141" s="191"/>
      <c r="AO141" s="191"/>
      <c r="AP141" s="191"/>
      <c r="AQ141" s="191"/>
      <c r="AR141" s="191"/>
      <c r="AS141" s="191"/>
      <c r="AT141" s="191"/>
      <c r="AU141" s="191"/>
      <c r="AV141" s="191"/>
      <c r="AW141" s="191"/>
      <c r="AX141" s="191"/>
      <c r="AY141" s="191"/>
      <c r="AZ141" s="191"/>
      <c r="BA141" s="191"/>
      <c r="BB141" s="191"/>
      <c r="BC141" s="191"/>
      <c r="BD141" s="191"/>
      <c r="BE141" s="191"/>
      <c r="BF141" s="191"/>
      <c r="BG141" s="191"/>
      <c r="BH141" s="191"/>
      <c r="BI141" s="191"/>
      <c r="BJ141" s="191"/>
      <c r="BK141" s="191"/>
      <c r="BL141" s="191"/>
      <c r="BM141" s="191"/>
      <c r="BN141" s="191"/>
      <c r="BO141" s="191"/>
      <c r="BP141" s="191"/>
      <c r="BQ141" s="191"/>
      <c r="BR141" s="191"/>
      <c r="BS141" s="191"/>
      <c r="BT141" s="191"/>
      <c r="BU141" s="191"/>
      <c r="BV141" s="191"/>
      <c r="BW141" s="191"/>
      <c r="BX141" s="191"/>
      <c r="BY141" s="191"/>
      <c r="BZ141" s="191"/>
      <c r="CA141" s="191"/>
      <c r="CB141" s="191"/>
      <c r="CC141" s="191"/>
      <c r="CD141" s="191"/>
      <c r="CE141" s="191"/>
      <c r="CF141" s="191"/>
      <c r="CG141" s="191"/>
      <c r="CH141" s="191"/>
      <c r="CI141" s="191"/>
      <c r="CJ141" s="191"/>
      <c r="CK141" s="191"/>
      <c r="CL141" s="191"/>
      <c r="CM141" s="191"/>
      <c r="CN141" s="191"/>
      <c r="CO141" s="191"/>
      <c r="CP141" s="191"/>
      <c r="CQ141" s="191"/>
      <c r="CR141" s="191"/>
      <c r="CS141" s="191"/>
      <c r="CT141" s="191"/>
      <c r="CU141" s="191"/>
      <c r="CV141" s="191"/>
      <c r="CW141" s="191"/>
      <c r="CX141" s="191"/>
      <c r="CY141" s="191"/>
      <c r="CZ141" s="191"/>
      <c r="DA141" s="191"/>
      <c r="DB141" s="191"/>
      <c r="DC141" s="191"/>
      <c r="DD141" s="191"/>
      <c r="DE141" s="191"/>
      <c r="DF141" s="191"/>
      <c r="DG141" s="191"/>
      <c r="DH141" s="191"/>
      <c r="DI141" s="191"/>
      <c r="DJ141" s="191"/>
      <c r="DK141" s="191"/>
      <c r="DL141" s="191"/>
      <c r="DM141" s="191"/>
      <c r="DN141" s="191"/>
      <c r="DO141" s="191"/>
      <c r="DP141" s="191"/>
      <c r="DQ141" s="191"/>
      <c r="DR141" s="191"/>
      <c r="DS141" s="191"/>
      <c r="DT141" s="191"/>
      <c r="DU141" s="191"/>
      <c r="DV141" s="191"/>
      <c r="DW141" s="191"/>
      <c r="DX141" s="191"/>
      <c r="DY141" s="191"/>
      <c r="DZ141" s="191"/>
      <c r="EA141" s="191"/>
      <c r="EB141" s="191"/>
      <c r="EC141" s="191"/>
      <c r="ED141" s="191"/>
      <c r="EE141" s="191"/>
      <c r="EF141" s="191"/>
      <c r="EG141" s="191"/>
      <c r="EH141" s="191"/>
      <c r="EI141" s="191"/>
      <c r="EJ141" s="193"/>
      <c r="EK141" s="169"/>
      <c r="EL141" s="169"/>
      <c r="EM141" s="169"/>
      <c r="EN141" s="169"/>
      <c r="EO141" s="169"/>
      <c r="EP141" s="169"/>
      <c r="EQ141" s="169"/>
      <c r="ER141" s="169"/>
      <c r="ES141" s="169"/>
      <c r="ET141" s="169"/>
      <c r="EU141" s="169"/>
      <c r="EV141" s="169"/>
      <c r="EW141" s="169"/>
      <c r="EX141" s="169"/>
      <c r="EY141" s="169"/>
      <c r="EZ141" s="169"/>
      <c r="FA141" s="169"/>
      <c r="FB141" s="169"/>
      <c r="FC141" s="169"/>
      <c r="FD141" s="169"/>
      <c r="FE141" s="169"/>
      <c r="FF141" s="169"/>
      <c r="FG141" s="169"/>
      <c r="FH141" s="169"/>
      <c r="FI141" s="169"/>
      <c r="FJ141" s="169"/>
      <c r="FK141" s="169"/>
      <c r="FL141" s="169"/>
      <c r="FM141" s="169"/>
      <c r="FN141" s="169"/>
      <c r="FO141" s="169"/>
      <c r="FP141" s="169"/>
      <c r="FQ141" s="169"/>
      <c r="FR141" s="169"/>
      <c r="FS141" s="169"/>
      <c r="FT141" s="169"/>
      <c r="FU141" s="169"/>
      <c r="FV141" s="169"/>
      <c r="FW141" s="169"/>
      <c r="FX141" s="169"/>
      <c r="FY141" s="169"/>
      <c r="FZ141" s="169"/>
      <c r="GA141" s="169"/>
      <c r="GB141" s="169"/>
      <c r="GC141" s="169"/>
      <c r="GD141" s="169"/>
      <c r="GE141" s="169"/>
      <c r="GF141" s="169"/>
      <c r="GG141" s="169"/>
      <c r="GH141" s="169"/>
      <c r="GI141" s="169"/>
      <c r="GJ141" s="169"/>
      <c r="GK141" s="169"/>
      <c r="GL141" s="169"/>
      <c r="GM141" s="169"/>
    </row>
    <row r="142" spans="1:195" ht="11.25" customHeight="1">
      <c r="A142" s="128"/>
      <c r="B142" s="128"/>
      <c r="C142" s="128"/>
      <c r="D142" s="128"/>
      <c r="E142" s="128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2"/>
      <c r="S142" s="142"/>
      <c r="T142" s="142"/>
      <c r="U142" s="142"/>
      <c r="V142" s="142"/>
      <c r="W142" s="142"/>
      <c r="X142" s="142"/>
      <c r="Y142" s="142"/>
      <c r="Z142" s="142"/>
      <c r="AA142" s="142"/>
      <c r="AB142" s="142"/>
      <c r="AC142" s="142"/>
      <c r="AD142" s="142"/>
      <c r="AE142" s="142"/>
      <c r="AF142" s="142"/>
      <c r="AG142" s="142"/>
      <c r="AH142" s="142"/>
      <c r="AI142" s="142"/>
      <c r="AJ142" s="142"/>
      <c r="AK142" s="142"/>
      <c r="AL142" s="142"/>
      <c r="AM142" s="142"/>
      <c r="AN142" s="142"/>
      <c r="AO142" s="142"/>
      <c r="AP142" s="142"/>
      <c r="AQ142" s="142"/>
      <c r="AR142" s="142"/>
      <c r="AS142" s="142"/>
      <c r="AT142" s="142"/>
      <c r="AU142" s="142"/>
      <c r="AV142" s="142"/>
      <c r="AW142" s="142"/>
      <c r="AX142" s="142"/>
      <c r="AY142" s="142"/>
      <c r="AZ142" s="142"/>
      <c r="BA142" s="142"/>
      <c r="BB142" s="142"/>
      <c r="BC142" s="142"/>
      <c r="BD142" s="142"/>
      <c r="BE142" s="142"/>
      <c r="BF142" s="142"/>
      <c r="BG142" s="142"/>
      <c r="BH142" s="142"/>
      <c r="BI142" s="142"/>
      <c r="BJ142" s="142"/>
      <c r="BK142" s="142"/>
      <c r="BL142" s="142"/>
      <c r="BM142" s="142"/>
      <c r="BN142" s="142"/>
      <c r="BO142" s="142"/>
      <c r="BP142" s="142"/>
      <c r="BQ142" s="142"/>
      <c r="BR142" s="142"/>
      <c r="BS142" s="142"/>
      <c r="BT142" s="142"/>
      <c r="BU142" s="142"/>
      <c r="BV142" s="142"/>
      <c r="BW142" s="142"/>
      <c r="BX142" s="142"/>
      <c r="BY142" s="142"/>
      <c r="BZ142" s="142"/>
      <c r="CA142" s="142"/>
      <c r="CB142" s="142"/>
      <c r="CC142" s="142"/>
      <c r="CD142" s="142"/>
      <c r="CE142" s="142"/>
      <c r="CF142" s="142"/>
      <c r="CG142" s="142"/>
      <c r="CH142" s="142"/>
      <c r="CI142" s="142"/>
      <c r="CJ142" s="142"/>
      <c r="CK142" s="142"/>
      <c r="CL142" s="142"/>
      <c r="CM142" s="142"/>
      <c r="CN142" s="142"/>
      <c r="CO142" s="142"/>
      <c r="CP142" s="142"/>
      <c r="CQ142" s="142"/>
      <c r="CR142" s="142"/>
      <c r="CS142" s="142"/>
      <c r="CT142" s="142"/>
      <c r="CU142" s="142"/>
      <c r="CV142" s="142"/>
      <c r="CW142" s="142"/>
      <c r="CX142" s="142"/>
      <c r="CY142" s="142"/>
      <c r="CZ142" s="142"/>
      <c r="DA142" s="142"/>
      <c r="DB142" s="142"/>
      <c r="DC142" s="142"/>
      <c r="DD142" s="142"/>
      <c r="DE142" s="142"/>
      <c r="DF142" s="142"/>
      <c r="DG142" s="142"/>
      <c r="DH142" s="142"/>
      <c r="DI142" s="142"/>
      <c r="DJ142" s="142"/>
      <c r="DK142" s="142"/>
      <c r="DL142" s="142"/>
      <c r="DM142" s="142"/>
      <c r="DN142" s="142"/>
      <c r="DO142" s="142"/>
      <c r="DP142" s="142"/>
      <c r="DQ142" s="142"/>
      <c r="DR142" s="142"/>
      <c r="DS142" s="142"/>
      <c r="DT142" s="142"/>
      <c r="DU142" s="142"/>
      <c r="DV142" s="142"/>
      <c r="DW142" s="142"/>
      <c r="DX142" s="142"/>
      <c r="DY142" s="142"/>
      <c r="DZ142" s="142"/>
      <c r="EA142" s="142"/>
      <c r="EB142" s="142"/>
      <c r="EC142" s="142"/>
      <c r="ED142" s="142"/>
      <c r="EE142" s="142"/>
      <c r="EF142" s="142"/>
      <c r="EG142" s="142"/>
      <c r="EH142" s="142"/>
      <c r="EI142" s="142"/>
      <c r="EJ142" s="128"/>
      <c r="EK142" s="128"/>
      <c r="EL142" s="128"/>
      <c r="EM142" s="128"/>
      <c r="EN142" s="128"/>
      <c r="EO142" s="128"/>
      <c r="EP142" s="128"/>
      <c r="EQ142" s="128"/>
      <c r="ER142" s="128"/>
      <c r="ES142" s="128"/>
      <c r="ET142" s="128"/>
      <c r="EU142" s="128"/>
      <c r="EV142" s="128"/>
      <c r="EW142" s="128"/>
      <c r="EX142" s="128"/>
      <c r="EY142" s="128"/>
      <c r="EZ142" s="128"/>
      <c r="FA142" s="128"/>
      <c r="FB142" s="128"/>
      <c r="FC142" s="128"/>
      <c r="FD142" s="128"/>
      <c r="FE142" s="128"/>
      <c r="FF142" s="128"/>
      <c r="FG142" s="128"/>
      <c r="FH142" s="128"/>
      <c r="FI142" s="128"/>
      <c r="FJ142" s="128"/>
      <c r="FK142" s="128"/>
      <c r="FL142" s="128"/>
      <c r="FM142" s="128"/>
      <c r="FN142" s="128"/>
      <c r="FO142" s="128"/>
      <c r="FP142" s="128"/>
      <c r="FQ142" s="128"/>
      <c r="FR142" s="128"/>
      <c r="FS142" s="128"/>
      <c r="FT142" s="128"/>
      <c r="FU142" s="128"/>
      <c r="FV142" s="128"/>
      <c r="FW142" s="128"/>
      <c r="FX142" s="128"/>
      <c r="FY142" s="128"/>
      <c r="FZ142" s="128"/>
      <c r="GA142" s="128"/>
      <c r="GB142" s="128"/>
      <c r="GC142" s="128"/>
      <c r="GD142" s="128"/>
      <c r="GE142" s="128"/>
      <c r="GF142" s="128"/>
      <c r="GG142" s="128"/>
      <c r="GH142" s="128"/>
      <c r="GI142" s="128"/>
      <c r="GJ142" s="128"/>
      <c r="GK142" s="128"/>
      <c r="GL142" s="128"/>
      <c r="GM142" s="128"/>
    </row>
    <row r="143" spans="1:195" ht="11.25" customHeight="1">
      <c r="A143" s="128"/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X143" s="128"/>
      <c r="Y143" s="128"/>
      <c r="Z143" s="128"/>
      <c r="AA143" s="128"/>
      <c r="AB143" s="128"/>
      <c r="AC143" s="128"/>
      <c r="AD143" s="128"/>
      <c r="AE143" s="128"/>
      <c r="AF143" s="128"/>
      <c r="AG143" s="128"/>
      <c r="AH143" s="128"/>
      <c r="AI143" s="128"/>
      <c r="AJ143" s="128"/>
      <c r="AK143" s="128"/>
      <c r="AL143" s="128"/>
      <c r="AM143" s="128"/>
      <c r="AN143" s="128"/>
      <c r="AO143" s="128"/>
      <c r="AP143" s="128"/>
      <c r="AQ143" s="128"/>
      <c r="AR143" s="128"/>
      <c r="AS143" s="128"/>
      <c r="AT143" s="128"/>
      <c r="AU143" s="128"/>
      <c r="AV143" s="128"/>
      <c r="AW143" s="128"/>
      <c r="AX143" s="128"/>
      <c r="AY143" s="128"/>
      <c r="AZ143" s="128"/>
      <c r="BA143" s="128"/>
      <c r="BB143" s="128"/>
      <c r="BC143" s="128"/>
      <c r="BD143" s="128"/>
      <c r="BE143" s="128"/>
      <c r="BF143" s="128"/>
      <c r="BG143" s="128"/>
      <c r="BH143" s="128"/>
      <c r="BI143" s="128"/>
      <c r="BJ143" s="128"/>
      <c r="BK143" s="128"/>
      <c r="BL143" s="128"/>
      <c r="BM143" s="128"/>
      <c r="BN143" s="128"/>
      <c r="BO143" s="128"/>
      <c r="BP143" s="128"/>
      <c r="BQ143" s="128"/>
      <c r="BR143" s="128"/>
      <c r="BS143" s="128"/>
      <c r="BT143" s="128"/>
      <c r="BU143" s="128"/>
      <c r="BV143" s="128"/>
      <c r="BW143" s="128"/>
      <c r="BX143" s="128"/>
      <c r="BY143" s="128"/>
      <c r="BZ143" s="128"/>
      <c r="CA143" s="128"/>
      <c r="CB143" s="128"/>
      <c r="CC143" s="128"/>
      <c r="CD143" s="128"/>
      <c r="CE143" s="128"/>
      <c r="CF143" s="128"/>
      <c r="CG143" s="128"/>
      <c r="CH143" s="128"/>
      <c r="CI143" s="128"/>
      <c r="CJ143" s="128"/>
      <c r="CK143" s="128"/>
      <c r="CL143" s="128"/>
      <c r="CM143" s="128"/>
      <c r="CN143" s="128"/>
      <c r="CO143" s="128"/>
      <c r="CP143" s="128"/>
      <c r="CQ143" s="128"/>
      <c r="CR143" s="128"/>
      <c r="CS143" s="128"/>
      <c r="CT143" s="128"/>
      <c r="CU143" s="128"/>
      <c r="CV143" s="128"/>
      <c r="CW143" s="128"/>
      <c r="CX143" s="128"/>
      <c r="CY143" s="128"/>
      <c r="CZ143" s="128"/>
      <c r="DA143" s="128"/>
      <c r="DB143" s="128"/>
      <c r="DC143" s="128"/>
      <c r="DD143" s="128"/>
      <c r="DE143" s="128"/>
      <c r="DF143" s="128"/>
      <c r="DG143" s="128"/>
      <c r="DH143" s="128"/>
      <c r="DI143" s="128"/>
      <c r="DJ143" s="128"/>
      <c r="DK143" s="128"/>
      <c r="DL143" s="128"/>
      <c r="DM143" s="128"/>
      <c r="DN143" s="128"/>
      <c r="DO143" s="128"/>
      <c r="DP143" s="128"/>
      <c r="DQ143" s="128"/>
      <c r="DR143" s="128"/>
      <c r="DS143" s="128"/>
      <c r="DT143" s="128"/>
      <c r="DU143" s="128"/>
      <c r="DV143" s="128"/>
      <c r="DW143" s="128"/>
      <c r="DX143" s="128"/>
      <c r="DY143" s="128"/>
      <c r="DZ143" s="128"/>
      <c r="EA143" s="128"/>
      <c r="EB143" s="128"/>
      <c r="EC143" s="128"/>
      <c r="ED143" s="128"/>
      <c r="EE143" s="128"/>
      <c r="EF143" s="128"/>
      <c r="EG143" s="128"/>
      <c r="EH143" s="128"/>
      <c r="EI143" s="128"/>
      <c r="EJ143" s="128"/>
      <c r="EK143" s="128"/>
      <c r="EL143" s="128"/>
      <c r="EM143" s="128"/>
      <c r="EN143" s="128"/>
      <c r="EO143" s="128"/>
      <c r="EP143" s="128"/>
      <c r="EQ143" s="128"/>
      <c r="ER143" s="128"/>
      <c r="ES143" s="128"/>
      <c r="ET143" s="128"/>
      <c r="EU143" s="128"/>
      <c r="EV143" s="128"/>
      <c r="EW143" s="128"/>
      <c r="EX143" s="128"/>
      <c r="EY143" s="128"/>
      <c r="EZ143" s="128"/>
      <c r="FA143" s="128"/>
      <c r="FB143" s="128"/>
      <c r="FC143" s="128"/>
      <c r="FD143" s="128"/>
      <c r="FE143" s="128"/>
      <c r="FF143" s="128"/>
      <c r="FG143" s="128"/>
      <c r="FH143" s="128"/>
      <c r="FI143" s="128"/>
      <c r="FJ143" s="128"/>
      <c r="FK143" s="128"/>
      <c r="FL143" s="128"/>
      <c r="FM143" s="128"/>
      <c r="FN143" s="128"/>
      <c r="FO143" s="128"/>
      <c r="FP143" s="128"/>
      <c r="FQ143" s="128"/>
      <c r="FR143" s="128"/>
      <c r="FS143" s="128"/>
      <c r="FT143" s="128"/>
      <c r="FU143" s="128"/>
      <c r="FV143" s="128"/>
      <c r="FW143" s="128"/>
      <c r="FX143" s="128"/>
      <c r="FY143" s="128"/>
      <c r="FZ143" s="128"/>
      <c r="GA143" s="128"/>
      <c r="GB143" s="128"/>
      <c r="GC143" s="128"/>
      <c r="GD143" s="128"/>
      <c r="GE143" s="128"/>
      <c r="GF143" s="128"/>
      <c r="GG143" s="128"/>
      <c r="GH143" s="128"/>
      <c r="GI143" s="128"/>
      <c r="GJ143" s="128"/>
      <c r="GK143" s="128"/>
      <c r="GL143" s="128"/>
      <c r="GM143" s="128"/>
    </row>
    <row r="144" spans="1:195" ht="11.25" customHeight="1">
      <c r="A144" s="128"/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X144" s="128"/>
      <c r="Y144" s="128"/>
      <c r="Z144" s="128"/>
      <c r="AA144" s="128"/>
      <c r="AB144" s="128"/>
      <c r="AC144" s="128"/>
      <c r="AD144" s="128"/>
      <c r="AE144" s="128"/>
      <c r="AF144" s="128"/>
      <c r="AG144" s="128"/>
      <c r="AH144" s="128"/>
      <c r="AI144" s="128"/>
      <c r="AJ144" s="128"/>
      <c r="AK144" s="128"/>
      <c r="AL144" s="128"/>
      <c r="AM144" s="128"/>
      <c r="AN144" s="128"/>
      <c r="AO144" s="128"/>
      <c r="AP144" s="128"/>
      <c r="AQ144" s="128"/>
      <c r="AR144" s="128"/>
      <c r="AS144" s="128"/>
      <c r="AT144" s="128"/>
      <c r="AU144" s="128"/>
      <c r="AV144" s="128"/>
      <c r="AW144" s="128"/>
      <c r="AX144" s="128"/>
      <c r="AY144" s="128"/>
      <c r="AZ144" s="128"/>
      <c r="BA144" s="128"/>
      <c r="BB144" s="128"/>
      <c r="BC144" s="128"/>
      <c r="BD144" s="128"/>
      <c r="BE144" s="128"/>
      <c r="BF144" s="128"/>
      <c r="BG144" s="128"/>
      <c r="BH144" s="128"/>
      <c r="BI144" s="128"/>
      <c r="BJ144" s="128"/>
      <c r="BK144" s="128"/>
      <c r="BL144" s="128"/>
      <c r="BM144" s="128"/>
      <c r="BN144" s="128"/>
      <c r="BO144" s="128"/>
      <c r="BP144" s="128"/>
      <c r="BQ144" s="128"/>
      <c r="BR144" s="128"/>
      <c r="BS144" s="128"/>
      <c r="BT144" s="128"/>
      <c r="BU144" s="128"/>
      <c r="BV144" s="128"/>
      <c r="BW144" s="128"/>
      <c r="BX144" s="128"/>
      <c r="BY144" s="128"/>
      <c r="BZ144" s="128"/>
      <c r="CA144" s="128"/>
      <c r="CB144" s="128"/>
      <c r="CC144" s="128"/>
      <c r="CD144" s="128"/>
      <c r="CE144" s="128"/>
      <c r="CF144" s="128"/>
      <c r="CG144" s="128"/>
      <c r="CH144" s="128"/>
      <c r="CI144" s="128"/>
      <c r="CJ144" s="128"/>
      <c r="CK144" s="128"/>
      <c r="CL144" s="128"/>
      <c r="CM144" s="128"/>
      <c r="CN144" s="128"/>
      <c r="CO144" s="128"/>
      <c r="CP144" s="128"/>
      <c r="CQ144" s="128"/>
      <c r="CR144" s="128"/>
      <c r="CS144" s="128"/>
      <c r="CT144" s="128"/>
      <c r="CU144" s="128"/>
      <c r="CV144" s="128"/>
      <c r="CW144" s="128"/>
      <c r="CX144" s="128"/>
      <c r="CY144" s="128"/>
      <c r="CZ144" s="128"/>
      <c r="DA144" s="128"/>
      <c r="DB144" s="128"/>
      <c r="DC144" s="128"/>
      <c r="DD144" s="128"/>
      <c r="DE144" s="128"/>
      <c r="DF144" s="128"/>
      <c r="DG144" s="128"/>
      <c r="DH144" s="128"/>
      <c r="DI144" s="128"/>
      <c r="DJ144" s="128"/>
      <c r="DK144" s="128"/>
      <c r="DL144" s="128"/>
      <c r="DM144" s="128"/>
      <c r="DN144" s="128"/>
      <c r="DO144" s="128"/>
      <c r="DP144" s="128"/>
      <c r="DQ144" s="128"/>
      <c r="DR144" s="128"/>
      <c r="DS144" s="128"/>
      <c r="DT144" s="128"/>
      <c r="DU144" s="128"/>
      <c r="DV144" s="128"/>
      <c r="DW144" s="128"/>
      <c r="DX144" s="128"/>
      <c r="DY144" s="128"/>
      <c r="DZ144" s="128"/>
      <c r="EA144" s="128"/>
      <c r="EB144" s="128"/>
      <c r="EC144" s="128"/>
      <c r="ED144" s="128"/>
      <c r="EE144" s="128"/>
      <c r="EF144" s="128"/>
      <c r="EG144" s="128"/>
      <c r="EH144" s="128"/>
      <c r="EI144" s="128"/>
      <c r="EJ144" s="128"/>
      <c r="EK144" s="128"/>
      <c r="EL144" s="128"/>
      <c r="EM144" s="128"/>
      <c r="EN144" s="128"/>
      <c r="EO144" s="128"/>
      <c r="EP144" s="128"/>
      <c r="EQ144" s="128"/>
      <c r="ER144" s="128"/>
      <c r="ES144" s="128"/>
      <c r="ET144" s="128"/>
      <c r="EU144" s="128"/>
      <c r="EV144" s="128"/>
      <c r="EW144" s="128"/>
      <c r="EX144" s="128"/>
      <c r="EY144" s="128"/>
      <c r="EZ144" s="128"/>
      <c r="FA144" s="128"/>
      <c r="FB144" s="128"/>
      <c r="FC144" s="128"/>
      <c r="FD144" s="128"/>
      <c r="FE144" s="128"/>
      <c r="FF144" s="128"/>
      <c r="FG144" s="128"/>
      <c r="FH144" s="128"/>
      <c r="FI144" s="128"/>
      <c r="FJ144" s="128"/>
      <c r="FK144" s="128"/>
      <c r="FL144" s="128"/>
      <c r="FM144" s="128"/>
      <c r="FN144" s="128"/>
      <c r="FO144" s="128"/>
      <c r="FP144" s="128"/>
      <c r="FQ144" s="128"/>
      <c r="FR144" s="128"/>
      <c r="FS144" s="128"/>
      <c r="FT144" s="128"/>
      <c r="FU144" s="128"/>
      <c r="FV144" s="128"/>
      <c r="FW144" s="128"/>
      <c r="FX144" s="128"/>
      <c r="FY144" s="128"/>
      <c r="FZ144" s="128"/>
      <c r="GA144" s="128"/>
      <c r="GB144" s="128"/>
      <c r="GC144" s="128"/>
      <c r="GD144" s="128"/>
      <c r="GE144" s="128"/>
      <c r="GF144" s="128"/>
      <c r="GG144" s="128"/>
      <c r="GH144" s="128"/>
      <c r="GI144" s="128"/>
      <c r="GJ144" s="128"/>
      <c r="GK144" s="128"/>
      <c r="GL144" s="128"/>
      <c r="GM144" s="128"/>
    </row>
    <row r="145" spans="1:195" ht="11.25" customHeight="1">
      <c r="A145" s="496" t="s">
        <v>612</v>
      </c>
      <c r="B145" s="496"/>
      <c r="C145" s="128"/>
      <c r="D145" s="128"/>
      <c r="E145" s="128"/>
      <c r="F145" s="128"/>
      <c r="G145" s="128"/>
      <c r="H145" s="128"/>
      <c r="I145" s="128"/>
      <c r="J145" s="129"/>
      <c r="K145" s="128"/>
      <c r="L145" s="128"/>
      <c r="M145" s="128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  <c r="Z145" s="129"/>
      <c r="AA145" s="129"/>
      <c r="AB145" s="129"/>
      <c r="AC145" s="129"/>
      <c r="AD145" s="129"/>
      <c r="AE145" s="129"/>
      <c r="AF145" s="129"/>
      <c r="AG145" s="129"/>
      <c r="AH145" s="129"/>
      <c r="AI145" s="129"/>
      <c r="AJ145" s="129"/>
      <c r="AK145" s="129"/>
      <c r="AL145" s="129"/>
      <c r="AM145" s="129"/>
      <c r="AN145" s="129"/>
      <c r="AO145" s="129"/>
      <c r="AP145" s="129"/>
      <c r="AQ145" s="129"/>
      <c r="AR145" s="129"/>
      <c r="AS145" s="129"/>
      <c r="AT145" s="129"/>
      <c r="AU145" s="129"/>
      <c r="AV145" s="129"/>
      <c r="AW145" s="129"/>
      <c r="AX145" s="129"/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  <c r="BW145" s="129"/>
      <c r="BX145" s="129"/>
      <c r="BY145" s="129"/>
      <c r="BZ145" s="129"/>
      <c r="CA145" s="129"/>
      <c r="CB145" s="129"/>
      <c r="CC145" s="129"/>
      <c r="CD145" s="129"/>
      <c r="CE145" s="129"/>
      <c r="CF145" s="129"/>
      <c r="CG145" s="129"/>
      <c r="CH145" s="129"/>
      <c r="CI145" s="129"/>
      <c r="CJ145" s="129"/>
      <c r="CK145" s="129"/>
      <c r="CL145" s="129"/>
      <c r="CM145" s="129"/>
      <c r="CN145" s="129"/>
      <c r="CO145" s="129"/>
      <c r="CP145" s="129"/>
      <c r="CQ145" s="129"/>
      <c r="CR145" s="129"/>
      <c r="CS145" s="129"/>
      <c r="CT145" s="129"/>
      <c r="CU145" s="129"/>
      <c r="CV145" s="129"/>
      <c r="CW145" s="129"/>
      <c r="CX145" s="129"/>
      <c r="CY145" s="129"/>
      <c r="CZ145" s="129"/>
      <c r="DA145" s="129"/>
      <c r="DB145" s="129"/>
      <c r="DC145" s="129"/>
      <c r="DD145" s="129"/>
      <c r="DE145" s="129"/>
      <c r="DF145" s="129"/>
      <c r="DG145" s="129"/>
      <c r="DH145" s="129"/>
      <c r="DI145" s="129"/>
      <c r="DJ145" s="129"/>
      <c r="DK145" s="129"/>
      <c r="DL145" s="129"/>
      <c r="DM145" s="129"/>
      <c r="DN145" s="129"/>
      <c r="DO145" s="129"/>
      <c r="DP145" s="129"/>
      <c r="DQ145" s="129"/>
      <c r="DR145" s="129"/>
      <c r="DS145" s="129"/>
      <c r="DT145" s="129"/>
      <c r="DU145" s="129"/>
      <c r="DV145" s="129"/>
      <c r="DW145" s="129"/>
      <c r="DX145" s="129"/>
      <c r="DY145" s="129"/>
      <c r="DZ145" s="129"/>
      <c r="EA145" s="129"/>
      <c r="EB145" s="129"/>
      <c r="EC145" s="129"/>
      <c r="ED145" s="129"/>
      <c r="EE145" s="129"/>
      <c r="EF145" s="129"/>
      <c r="EG145" s="129"/>
      <c r="EH145" s="129"/>
      <c r="EI145" s="129"/>
      <c r="EJ145" s="128"/>
      <c r="EK145" s="128"/>
      <c r="EL145" s="128"/>
      <c r="EM145" s="128"/>
      <c r="EN145" s="128"/>
      <c r="EO145" s="128"/>
      <c r="EP145" s="128"/>
      <c r="EQ145" s="128"/>
      <c r="ER145" s="128"/>
      <c r="ES145" s="128"/>
      <c r="ET145" s="128"/>
      <c r="EU145" s="128"/>
      <c r="EV145" s="128"/>
      <c r="EW145" s="128"/>
      <c r="EX145" s="128"/>
      <c r="EY145" s="128"/>
      <c r="EZ145" s="128"/>
      <c r="FA145" s="128"/>
      <c r="FB145" s="128"/>
      <c r="FC145" s="128"/>
      <c r="FD145" s="128"/>
      <c r="FE145" s="128"/>
      <c r="FF145" s="128"/>
      <c r="FG145" s="128"/>
      <c r="FH145" s="128"/>
      <c r="FI145" s="128"/>
      <c r="FJ145" s="128"/>
      <c r="FK145" s="128"/>
      <c r="FL145" s="128"/>
      <c r="FM145" s="128"/>
      <c r="FN145" s="128"/>
      <c r="FO145" s="128"/>
      <c r="FP145" s="128"/>
      <c r="FQ145" s="128"/>
      <c r="FR145" s="128"/>
      <c r="FS145" s="128"/>
      <c r="FT145" s="128"/>
      <c r="FU145" s="128"/>
      <c r="FV145" s="128"/>
      <c r="FW145" s="128"/>
      <c r="FX145" s="128"/>
      <c r="FY145" s="128"/>
      <c r="FZ145" s="128"/>
      <c r="GA145" s="128"/>
      <c r="GB145" s="128"/>
      <c r="GC145" s="128"/>
      <c r="GD145" s="128"/>
      <c r="GE145" s="128"/>
      <c r="GF145" s="128"/>
      <c r="GG145" s="128"/>
      <c r="GH145" s="128"/>
      <c r="GI145" s="128"/>
      <c r="GJ145" s="128"/>
      <c r="GK145" s="128"/>
      <c r="GL145" s="128"/>
      <c r="GM145" s="128"/>
    </row>
    <row r="146" spans="1:195" ht="12" customHeight="1">
      <c r="A146" s="169"/>
      <c r="B146" s="169"/>
      <c r="C146" s="169"/>
      <c r="D146" s="169"/>
      <c r="E146" s="196"/>
      <c r="F146" s="218"/>
      <c r="G146" s="218"/>
      <c r="H146" s="218"/>
      <c r="I146" s="218"/>
      <c r="J146" s="506"/>
      <c r="K146" s="129"/>
      <c r="L146" s="183"/>
      <c r="M146" s="183"/>
      <c r="N146" s="509"/>
      <c r="O146" s="509"/>
      <c r="P146" s="509"/>
      <c r="Q146" s="509"/>
      <c r="R146" s="509"/>
      <c r="S146" s="506"/>
      <c r="T146" s="197"/>
      <c r="U146" s="509"/>
      <c r="V146" s="509"/>
      <c r="W146" s="509"/>
      <c r="X146" s="512" t="s">
        <v>71</v>
      </c>
      <c r="Y146" s="509"/>
      <c r="Z146" s="514"/>
      <c r="AA146" s="516"/>
      <c r="AB146" s="198" t="s">
        <v>613</v>
      </c>
      <c r="AC146" s="238" t="str">
        <f>IF(OR(AC147="да",AC148="да",AC149="да"),"да",IF(OR(AC147="использовались запасы прошлых периодов",AC148="использовались запасы прошлых периодов",AC149="использовались запасы прошлых периодов"),"использовались запасы прошлых периодов","топливо не использовалось"))</f>
        <v>да</v>
      </c>
      <c r="AD146" s="235"/>
      <c r="AE146" s="236"/>
      <c r="AF146" s="236"/>
      <c r="AG146" s="236"/>
      <c r="AH146" s="237"/>
      <c r="AI146" s="199"/>
      <c r="AJ146" s="235"/>
      <c r="AK146" s="236"/>
      <c r="AL146" s="236"/>
      <c r="AM146" s="236"/>
      <c r="AN146" s="237"/>
      <c r="AO146" s="199"/>
      <c r="AP146" s="199"/>
      <c r="AQ146" s="231"/>
      <c r="AR146" s="231"/>
      <c r="AS146" s="231"/>
      <c r="AT146" s="231"/>
      <c r="AU146" s="231"/>
      <c r="AV146" s="231"/>
      <c r="AW146" s="233"/>
      <c r="AX146" s="232"/>
      <c r="AY146" s="231"/>
      <c r="AZ146" s="234"/>
      <c r="BA146" s="199"/>
      <c r="BB146" s="231"/>
      <c r="BC146" s="199"/>
      <c r="BD146" s="201"/>
      <c r="BE146" s="199"/>
      <c r="BF146" s="229"/>
      <c r="BG146" s="199"/>
      <c r="BH146" s="229"/>
      <c r="BI146" s="199"/>
      <c r="BJ146" s="199"/>
      <c r="BK146" s="199"/>
      <c r="BL146" s="229"/>
      <c r="BM146" s="199"/>
      <c r="BN146" s="229"/>
      <c r="BO146" s="199"/>
      <c r="BP146" s="199"/>
      <c r="BQ146" s="199"/>
      <c r="BR146" s="199"/>
      <c r="BS146" s="199"/>
      <c r="BT146" s="199"/>
      <c r="BU146" s="199"/>
      <c r="BV146" s="201"/>
      <c r="BW146" s="199"/>
      <c r="BX146" s="199"/>
      <c r="BY146" s="199"/>
      <c r="BZ146" s="200"/>
      <c r="CA146" s="229"/>
      <c r="CB146" s="200"/>
      <c r="CC146" s="192">
        <f t="shared" ref="CC146:CH146" si="13">IF($CI146=0,0,(CC147*$CI147+CC148*$CI148+CC149*$CI149)/$CI146)</f>
        <v>0</v>
      </c>
      <c r="CD146" s="192">
        <f t="shared" si="13"/>
        <v>0</v>
      </c>
      <c r="CE146" s="192">
        <f t="shared" si="13"/>
        <v>0</v>
      </c>
      <c r="CF146" s="192">
        <f t="shared" si="13"/>
        <v>0</v>
      </c>
      <c r="CG146" s="192">
        <f t="shared" si="13"/>
        <v>0</v>
      </c>
      <c r="CH146" s="192">
        <f t="shared" si="13"/>
        <v>0</v>
      </c>
      <c r="CI146" s="192">
        <f>SUM(CI147:CI149)</f>
        <v>0</v>
      </c>
      <c r="CJ146" s="192">
        <f>SUM(CJ147:CJ149)</f>
        <v>0</v>
      </c>
      <c r="CK146" s="192">
        <f>SUM(CK147:CK149)</f>
        <v>0</v>
      </c>
      <c r="CL146" s="199"/>
      <c r="CM146" s="199"/>
      <c r="CN146" s="199"/>
      <c r="CO146" s="199"/>
      <c r="CP146" s="199"/>
      <c r="CQ146" s="239"/>
      <c r="CR146" s="199"/>
      <c r="CS146" s="239"/>
      <c r="CT146" s="239"/>
      <c r="CU146" s="199"/>
      <c r="CV146" s="201"/>
      <c r="CW146" s="201"/>
      <c r="CX146" s="201"/>
      <c r="CY146" s="201"/>
      <c r="CZ146" s="201"/>
      <c r="DA146" s="201"/>
      <c r="DB146" s="201"/>
      <c r="DC146" s="201"/>
      <c r="DD146" s="199"/>
      <c r="DE146" s="192">
        <f>SUM(DE147:DE149)</f>
        <v>0</v>
      </c>
      <c r="DF146" s="192">
        <f>SUM(DF147:DF149)</f>
        <v>0</v>
      </c>
      <c r="DG146" s="192">
        <f>SUM(DG147:DG149)</f>
        <v>0</v>
      </c>
      <c r="DH146" s="199"/>
      <c r="DI146" s="201"/>
      <c r="DJ146" s="180">
        <f>CI146</f>
        <v>0</v>
      </c>
      <c r="DK146" s="192">
        <f>DI146+DJ146</f>
        <v>0</v>
      </c>
      <c r="DL146" s="192">
        <f>SUM(DL147:DL149)</f>
        <v>0</v>
      </c>
      <c r="DM146" s="268">
        <f>IF(LOWER(CA146)="мазутопровод",0,DK146-DL146)</f>
        <v>0</v>
      </c>
      <c r="DN146" s="199"/>
      <c r="DO146" s="199" t="str">
        <f>Z146&amp;"::"&amp;AB146</f>
        <v>::I квартал (01.01 - 31.03)</v>
      </c>
      <c r="DP146" s="199"/>
      <c r="DQ146" s="199"/>
      <c r="DR146" s="199"/>
      <c r="DS146" s="199"/>
      <c r="DT146" s="199"/>
      <c r="DU146" s="199"/>
      <c r="DV146" s="199"/>
      <c r="DW146" s="199"/>
      <c r="DX146" s="199"/>
      <c r="DY146" s="199"/>
      <c r="DZ146" s="199"/>
      <c r="EA146" s="199"/>
      <c r="EB146" s="199"/>
      <c r="EC146" s="199"/>
      <c r="ED146" s="199"/>
      <c r="EE146" s="199"/>
      <c r="EF146" s="199"/>
      <c r="EG146" s="199"/>
      <c r="EH146" s="199"/>
      <c r="EI146" s="262"/>
      <c r="EJ146" s="193"/>
      <c r="EK146" s="169"/>
      <c r="EL146" s="169"/>
      <c r="EM146" s="169"/>
      <c r="EN146" s="169"/>
      <c r="EO146" s="169"/>
      <c r="EP146" s="169"/>
      <c r="EQ146" s="169"/>
      <c r="ER146" s="169"/>
      <c r="ES146" s="169"/>
      <c r="ET146" s="169"/>
      <c r="EU146" s="169"/>
      <c r="EV146" s="169"/>
      <c r="EW146" s="169"/>
      <c r="EX146" s="169"/>
      <c r="EY146" s="169"/>
      <c r="EZ146" s="169"/>
      <c r="FA146" s="169"/>
      <c r="FB146" s="169"/>
      <c r="FC146" s="169"/>
      <c r="FD146" s="169"/>
      <c r="FE146" s="169"/>
      <c r="FF146" s="169"/>
      <c r="FG146" s="169"/>
      <c r="FH146" s="169"/>
      <c r="FI146" s="169"/>
      <c r="FJ146" s="169"/>
      <c r="FK146" s="169"/>
      <c r="FL146" s="169"/>
      <c r="FM146" s="169"/>
      <c r="FN146" s="169"/>
      <c r="FO146" s="169"/>
      <c r="FP146" s="169"/>
      <c r="FQ146" s="169"/>
      <c r="FR146" s="169"/>
      <c r="FS146" s="169"/>
      <c r="FT146" s="169"/>
      <c r="FU146" s="169"/>
      <c r="FV146" s="169"/>
      <c r="FW146" s="169"/>
      <c r="FX146" s="169"/>
      <c r="FY146" s="169"/>
      <c r="FZ146" s="169"/>
      <c r="GA146" s="169"/>
      <c r="GB146" s="169"/>
      <c r="GC146" s="169"/>
      <c r="GD146" s="169"/>
      <c r="GE146" s="169"/>
      <c r="GF146" s="169"/>
      <c r="GG146" s="169"/>
      <c r="GH146" s="169"/>
      <c r="GI146" s="169"/>
      <c r="GJ146" s="169"/>
      <c r="GK146" s="169"/>
      <c r="GL146" s="169"/>
      <c r="GM146" s="169"/>
    </row>
    <row r="147" spans="1:195" ht="12" customHeight="1">
      <c r="A147" s="169"/>
      <c r="B147" s="169"/>
      <c r="C147" s="169"/>
      <c r="D147" s="169"/>
      <c r="E147" s="196"/>
      <c r="F147" s="218"/>
      <c r="G147" s="218"/>
      <c r="H147" s="218"/>
      <c r="I147" s="218"/>
      <c r="J147" s="507"/>
      <c r="K147" s="129"/>
      <c r="L147" s="183"/>
      <c r="M147" s="183"/>
      <c r="N147" s="508"/>
      <c r="O147" s="508"/>
      <c r="P147" s="508"/>
      <c r="Q147" s="508"/>
      <c r="R147" s="508"/>
      <c r="S147" s="507"/>
      <c r="T147" s="197"/>
      <c r="U147" s="508"/>
      <c r="V147" s="508"/>
      <c r="W147" s="508"/>
      <c r="X147" s="513"/>
      <c r="Y147" s="508"/>
      <c r="Z147" s="515"/>
      <c r="AA147" s="517"/>
      <c r="AB147" s="198" t="s">
        <v>614</v>
      </c>
      <c r="AC147" s="228" t="s">
        <v>105</v>
      </c>
      <c r="AD147" s="251"/>
      <c r="AE147" s="252"/>
      <c r="AF147" s="252"/>
      <c r="AG147" s="253"/>
      <c r="AH147" s="254"/>
      <c r="AI147" s="199"/>
      <c r="AJ147" s="251"/>
      <c r="AK147" s="252"/>
      <c r="AL147" s="252"/>
      <c r="AM147" s="253"/>
      <c r="AN147" s="254"/>
      <c r="AO147" s="199"/>
      <c r="AP147" s="199"/>
      <c r="AQ147" s="255"/>
      <c r="AR147" s="387"/>
      <c r="AS147" s="255"/>
      <c r="AT147" s="255"/>
      <c r="AU147" s="387"/>
      <c r="AV147" s="255"/>
      <c r="AW147" s="256"/>
      <c r="AX147" s="257"/>
      <c r="AY147" s="258"/>
      <c r="AZ147" s="387"/>
      <c r="BA147" s="199"/>
      <c r="BB147" s="255"/>
      <c r="BC147" s="199"/>
      <c r="BD147" s="259"/>
      <c r="BE147" s="199"/>
      <c r="BF147" s="260"/>
      <c r="BG147" s="199"/>
      <c r="BH147" s="260"/>
      <c r="BI147" s="199"/>
      <c r="BJ147" s="199"/>
      <c r="BK147" s="199"/>
      <c r="BL147" s="256"/>
      <c r="BM147" s="199"/>
      <c r="BN147" s="256"/>
      <c r="BO147" s="199"/>
      <c r="BP147" s="199"/>
      <c r="BQ147" s="199"/>
      <c r="BR147" s="199"/>
      <c r="BS147" s="199"/>
      <c r="BT147" s="199"/>
      <c r="BU147" s="199"/>
      <c r="BV147" s="230"/>
      <c r="BW147" s="199"/>
      <c r="BX147" s="199"/>
      <c r="BY147" s="199"/>
      <c r="BZ147" s="200"/>
      <c r="CA147" s="261"/>
      <c r="CB147" s="200"/>
      <c r="CC147" s="185"/>
      <c r="CD147" s="192">
        <f>CC147*$T147</f>
        <v>0</v>
      </c>
      <c r="CE147" s="185"/>
      <c r="CF147" s="192">
        <f>CE147*$T147</f>
        <v>0</v>
      </c>
      <c r="CG147" s="192">
        <f>CC147-CE147-CW147</f>
        <v>0</v>
      </c>
      <c r="CH147" s="192">
        <f>CD147-CF147-CW147*$T147</f>
        <v>0</v>
      </c>
      <c r="CI147" s="185"/>
      <c r="CJ147" s="192">
        <f t="shared" ref="CJ147:CK149" si="14">CC147*$CI147/1000</f>
        <v>0</v>
      </c>
      <c r="CK147" s="192">
        <f t="shared" si="14"/>
        <v>0</v>
      </c>
      <c r="CL147" s="199"/>
      <c r="CM147" s="199"/>
      <c r="CN147" s="199"/>
      <c r="CO147" s="199"/>
      <c r="CP147" s="199"/>
      <c r="CQ147" s="240"/>
      <c r="CR147" s="199"/>
      <c r="CS147" s="239"/>
      <c r="CT147" s="239"/>
      <c r="CU147" s="199"/>
      <c r="CV147" s="201"/>
      <c r="CW147" s="201"/>
      <c r="CX147" s="201"/>
      <c r="CY147" s="201"/>
      <c r="CZ147" s="201"/>
      <c r="DA147" s="201"/>
      <c r="DB147" s="201"/>
      <c r="DC147" s="201"/>
      <c r="DD147" s="199"/>
      <c r="DE147" s="192">
        <f>SUM(DF147:DG147)</f>
        <v>0</v>
      </c>
      <c r="DF147" s="185"/>
      <c r="DG147" s="185"/>
      <c r="DH147" s="199"/>
      <c r="DI147" s="201"/>
      <c r="DJ147" s="201"/>
      <c r="DK147" s="201"/>
      <c r="DL147" s="214">
        <f>DE147</f>
        <v>0</v>
      </c>
      <c r="DM147" s="201"/>
      <c r="DN147" s="199"/>
      <c r="DO147" s="199"/>
      <c r="DP147" s="199"/>
      <c r="DQ147" s="199"/>
      <c r="DR147" s="199"/>
      <c r="DS147" s="199"/>
      <c r="DT147" s="199"/>
      <c r="DU147" s="199"/>
      <c r="DV147" s="199"/>
      <c r="DW147" s="199"/>
      <c r="DX147" s="199"/>
      <c r="DY147" s="199"/>
      <c r="DZ147" s="199"/>
      <c r="EA147" s="199"/>
      <c r="EB147" s="199"/>
      <c r="EC147" s="199"/>
      <c r="ED147" s="199"/>
      <c r="EE147" s="199"/>
      <c r="EF147" s="199"/>
      <c r="EG147" s="199"/>
      <c r="EH147" s="199"/>
      <c r="EI147" s="262"/>
      <c r="EJ147" s="193"/>
      <c r="EK147" s="169"/>
      <c r="EL147" s="169"/>
      <c r="EM147" s="169"/>
      <c r="EN147" s="169"/>
      <c r="EO147" s="169"/>
      <c r="EP147" s="169"/>
      <c r="EQ147" s="169"/>
      <c r="ER147" s="169"/>
      <c r="ES147" s="169"/>
      <c r="ET147" s="169"/>
      <c r="EU147" s="169"/>
      <c r="EV147" s="169"/>
      <c r="EW147" s="169"/>
      <c r="EX147" s="169"/>
      <c r="EY147" s="169"/>
      <c r="EZ147" s="169"/>
      <c r="FA147" s="169"/>
      <c r="FB147" s="169"/>
      <c r="FC147" s="169"/>
      <c r="FD147" s="169"/>
      <c r="FE147" s="169"/>
      <c r="FF147" s="169"/>
      <c r="FG147" s="169"/>
      <c r="FH147" s="169"/>
      <c r="FI147" s="169"/>
      <c r="FJ147" s="169"/>
      <c r="FK147" s="169"/>
      <c r="FL147" s="169"/>
      <c r="FM147" s="169"/>
      <c r="FN147" s="169"/>
      <c r="FO147" s="169"/>
      <c r="FP147" s="169"/>
      <c r="FQ147" s="169"/>
      <c r="FR147" s="169"/>
      <c r="FS147" s="169"/>
      <c r="FT147" s="169"/>
      <c r="FU147" s="169"/>
      <c r="FV147" s="169"/>
      <c r="FW147" s="169"/>
      <c r="FX147" s="169"/>
      <c r="FY147" s="169"/>
      <c r="FZ147" s="169"/>
      <c r="GA147" s="169"/>
      <c r="GB147" s="169"/>
      <c r="GC147" s="169"/>
      <c r="GD147" s="169"/>
      <c r="GE147" s="169"/>
      <c r="GF147" s="169"/>
      <c r="GG147" s="169"/>
      <c r="GH147" s="169"/>
      <c r="GI147" s="169"/>
      <c r="GJ147" s="169"/>
      <c r="GK147" s="169"/>
      <c r="GL147" s="169"/>
      <c r="GM147" s="169"/>
    </row>
    <row r="148" spans="1:195" ht="12" customHeight="1">
      <c r="A148" s="169"/>
      <c r="B148" s="169"/>
      <c r="C148" s="169"/>
      <c r="D148" s="169"/>
      <c r="E148" s="196"/>
      <c r="F148" s="218"/>
      <c r="G148" s="218"/>
      <c r="H148" s="218"/>
      <c r="I148" s="218"/>
      <c r="J148" s="507"/>
      <c r="K148" s="129"/>
      <c r="L148" s="183"/>
      <c r="M148" s="183"/>
      <c r="N148" s="508"/>
      <c r="O148" s="508"/>
      <c r="P148" s="508"/>
      <c r="Q148" s="508"/>
      <c r="R148" s="508"/>
      <c r="S148" s="507"/>
      <c r="T148" s="197"/>
      <c r="U148" s="508"/>
      <c r="V148" s="508"/>
      <c r="W148" s="508"/>
      <c r="X148" s="513"/>
      <c r="Y148" s="508"/>
      <c r="Z148" s="515"/>
      <c r="AA148" s="517"/>
      <c r="AB148" s="198" t="s">
        <v>615</v>
      </c>
      <c r="AC148" s="228" t="s">
        <v>105</v>
      </c>
      <c r="AD148" s="251"/>
      <c r="AE148" s="252"/>
      <c r="AF148" s="252"/>
      <c r="AG148" s="253"/>
      <c r="AH148" s="254"/>
      <c r="AI148" s="199"/>
      <c r="AJ148" s="251"/>
      <c r="AK148" s="252"/>
      <c r="AL148" s="252"/>
      <c r="AM148" s="253"/>
      <c r="AN148" s="254"/>
      <c r="AO148" s="199"/>
      <c r="AP148" s="199"/>
      <c r="AQ148" s="255"/>
      <c r="AR148" s="387"/>
      <c r="AS148" s="255"/>
      <c r="AT148" s="255"/>
      <c r="AU148" s="387"/>
      <c r="AV148" s="255"/>
      <c r="AW148" s="256"/>
      <c r="AX148" s="257"/>
      <c r="AY148" s="258"/>
      <c r="AZ148" s="387"/>
      <c r="BA148" s="199"/>
      <c r="BB148" s="255"/>
      <c r="BC148" s="199"/>
      <c r="BD148" s="259"/>
      <c r="BE148" s="199"/>
      <c r="BF148" s="260"/>
      <c r="BG148" s="199"/>
      <c r="BH148" s="260"/>
      <c r="BI148" s="199"/>
      <c r="BJ148" s="199"/>
      <c r="BK148" s="199"/>
      <c r="BL148" s="256"/>
      <c r="BM148" s="199"/>
      <c r="BN148" s="256"/>
      <c r="BO148" s="199"/>
      <c r="BP148" s="199"/>
      <c r="BQ148" s="199"/>
      <c r="BR148" s="199"/>
      <c r="BS148" s="199"/>
      <c r="BT148" s="199"/>
      <c r="BU148" s="199"/>
      <c r="BV148" s="230"/>
      <c r="BW148" s="199"/>
      <c r="BX148" s="199"/>
      <c r="BY148" s="199"/>
      <c r="BZ148" s="200"/>
      <c r="CA148" s="261"/>
      <c r="CB148" s="200"/>
      <c r="CC148" s="185"/>
      <c r="CD148" s="192">
        <f>CC148*$T148</f>
        <v>0</v>
      </c>
      <c r="CE148" s="185"/>
      <c r="CF148" s="192">
        <f>CE148*$T148</f>
        <v>0</v>
      </c>
      <c r="CG148" s="192">
        <f>CC148-CE148-CW148</f>
        <v>0</v>
      </c>
      <c r="CH148" s="192">
        <f>CD148-CF148-CW148*$T148</f>
        <v>0</v>
      </c>
      <c r="CI148" s="185"/>
      <c r="CJ148" s="192">
        <f t="shared" si="14"/>
        <v>0</v>
      </c>
      <c r="CK148" s="192">
        <f t="shared" si="14"/>
        <v>0</v>
      </c>
      <c r="CL148" s="199"/>
      <c r="CM148" s="199"/>
      <c r="CN148" s="199"/>
      <c r="CO148" s="199"/>
      <c r="CP148" s="199"/>
      <c r="CQ148" s="240"/>
      <c r="CR148" s="199"/>
      <c r="CS148" s="239"/>
      <c r="CT148" s="239"/>
      <c r="CU148" s="199"/>
      <c r="CV148" s="201"/>
      <c r="CW148" s="201"/>
      <c r="CX148" s="201"/>
      <c r="CY148" s="201"/>
      <c r="CZ148" s="201"/>
      <c r="DA148" s="201"/>
      <c r="DB148" s="201"/>
      <c r="DC148" s="201"/>
      <c r="DD148" s="199"/>
      <c r="DE148" s="192">
        <f>SUM(DF148:DG148)</f>
        <v>0</v>
      </c>
      <c r="DF148" s="185"/>
      <c r="DG148" s="185"/>
      <c r="DH148" s="199"/>
      <c r="DI148" s="201"/>
      <c r="DJ148" s="201"/>
      <c r="DK148" s="201"/>
      <c r="DL148" s="214">
        <f>DE148</f>
        <v>0</v>
      </c>
      <c r="DM148" s="201"/>
      <c r="DN148" s="199"/>
      <c r="DO148" s="199"/>
      <c r="DP148" s="199"/>
      <c r="DQ148" s="199"/>
      <c r="DR148" s="199"/>
      <c r="DS148" s="199"/>
      <c r="DT148" s="199"/>
      <c r="DU148" s="199"/>
      <c r="DV148" s="199"/>
      <c r="DW148" s="199"/>
      <c r="DX148" s="199"/>
      <c r="DY148" s="199"/>
      <c r="DZ148" s="199"/>
      <c r="EA148" s="199"/>
      <c r="EB148" s="199"/>
      <c r="EC148" s="199"/>
      <c r="ED148" s="199"/>
      <c r="EE148" s="199"/>
      <c r="EF148" s="199"/>
      <c r="EG148" s="199"/>
      <c r="EH148" s="199"/>
      <c r="EI148" s="262"/>
      <c r="EJ148" s="193"/>
      <c r="EK148" s="169"/>
      <c r="EL148" s="169"/>
      <c r="EM148" s="169"/>
      <c r="EN148" s="169"/>
      <c r="EO148" s="169"/>
      <c r="EP148" s="169"/>
      <c r="EQ148" s="169"/>
      <c r="ER148" s="169"/>
      <c r="ES148" s="169"/>
      <c r="ET148" s="169"/>
      <c r="EU148" s="169"/>
      <c r="EV148" s="169"/>
      <c r="EW148" s="169"/>
      <c r="EX148" s="169"/>
      <c r="EY148" s="169"/>
      <c r="EZ148" s="169"/>
      <c r="FA148" s="169"/>
      <c r="FB148" s="169"/>
      <c r="FC148" s="169"/>
      <c r="FD148" s="169"/>
      <c r="FE148" s="169"/>
      <c r="FF148" s="169"/>
      <c r="FG148" s="169"/>
      <c r="FH148" s="169"/>
      <c r="FI148" s="169"/>
      <c r="FJ148" s="169"/>
      <c r="FK148" s="169"/>
      <c r="FL148" s="169"/>
      <c r="FM148" s="169"/>
      <c r="FN148" s="169"/>
      <c r="FO148" s="169"/>
      <c r="FP148" s="169"/>
      <c r="FQ148" s="169"/>
      <c r="FR148" s="169"/>
      <c r="FS148" s="169"/>
      <c r="FT148" s="169"/>
      <c r="FU148" s="169"/>
      <c r="FV148" s="169"/>
      <c r="FW148" s="169"/>
      <c r="FX148" s="169"/>
      <c r="FY148" s="169"/>
      <c r="FZ148" s="169"/>
      <c r="GA148" s="169"/>
      <c r="GB148" s="169"/>
      <c r="GC148" s="169"/>
      <c r="GD148" s="169"/>
      <c r="GE148" s="169"/>
      <c r="GF148" s="169"/>
      <c r="GG148" s="169"/>
      <c r="GH148" s="169"/>
      <c r="GI148" s="169"/>
      <c r="GJ148" s="169"/>
      <c r="GK148" s="169"/>
      <c r="GL148" s="169"/>
      <c r="GM148" s="169"/>
    </row>
    <row r="149" spans="1:195" ht="12" customHeight="1">
      <c r="A149" s="169"/>
      <c r="B149" s="169"/>
      <c r="C149" s="169"/>
      <c r="D149" s="169"/>
      <c r="E149" s="196"/>
      <c r="F149" s="218"/>
      <c r="G149" s="218"/>
      <c r="H149" s="218"/>
      <c r="I149" s="218"/>
      <c r="J149" s="507"/>
      <c r="K149" s="129"/>
      <c r="L149" s="183"/>
      <c r="M149" s="183"/>
      <c r="N149" s="508"/>
      <c r="O149" s="508"/>
      <c r="P149" s="508"/>
      <c r="Q149" s="508"/>
      <c r="R149" s="508"/>
      <c r="S149" s="507"/>
      <c r="T149" s="197"/>
      <c r="U149" s="508"/>
      <c r="V149" s="508"/>
      <c r="W149" s="508"/>
      <c r="X149" s="513"/>
      <c r="Y149" s="508"/>
      <c r="Z149" s="515"/>
      <c r="AA149" s="517"/>
      <c r="AB149" s="198" t="s">
        <v>616</v>
      </c>
      <c r="AC149" s="228" t="s">
        <v>105</v>
      </c>
      <c r="AD149" s="251"/>
      <c r="AE149" s="252"/>
      <c r="AF149" s="252"/>
      <c r="AG149" s="253"/>
      <c r="AH149" s="254"/>
      <c r="AI149" s="199"/>
      <c r="AJ149" s="251"/>
      <c r="AK149" s="252"/>
      <c r="AL149" s="252"/>
      <c r="AM149" s="253"/>
      <c r="AN149" s="254"/>
      <c r="AO149" s="199"/>
      <c r="AP149" s="199"/>
      <c r="AQ149" s="255"/>
      <c r="AR149" s="387"/>
      <c r="AS149" s="255"/>
      <c r="AT149" s="255"/>
      <c r="AU149" s="387"/>
      <c r="AV149" s="255"/>
      <c r="AW149" s="256"/>
      <c r="AX149" s="257"/>
      <c r="AY149" s="258"/>
      <c r="AZ149" s="387"/>
      <c r="BA149" s="199"/>
      <c r="BB149" s="255"/>
      <c r="BC149" s="199"/>
      <c r="BD149" s="259"/>
      <c r="BE149" s="199"/>
      <c r="BF149" s="260"/>
      <c r="BG149" s="199"/>
      <c r="BH149" s="260"/>
      <c r="BI149" s="199"/>
      <c r="BJ149" s="199"/>
      <c r="BK149" s="199"/>
      <c r="BL149" s="256"/>
      <c r="BM149" s="199"/>
      <c r="BN149" s="256"/>
      <c r="BO149" s="199"/>
      <c r="BP149" s="199"/>
      <c r="BQ149" s="199"/>
      <c r="BR149" s="199"/>
      <c r="BS149" s="199"/>
      <c r="BT149" s="199"/>
      <c r="BU149" s="199"/>
      <c r="BV149" s="230"/>
      <c r="BW149" s="199"/>
      <c r="BX149" s="199"/>
      <c r="BY149" s="199"/>
      <c r="BZ149" s="200"/>
      <c r="CA149" s="261"/>
      <c r="CB149" s="200"/>
      <c r="CC149" s="185"/>
      <c r="CD149" s="192">
        <f>CC149*$T149</f>
        <v>0</v>
      </c>
      <c r="CE149" s="185"/>
      <c r="CF149" s="192">
        <f>CE149*$T149</f>
        <v>0</v>
      </c>
      <c r="CG149" s="192">
        <f>CC149-CE149-CW149</f>
        <v>0</v>
      </c>
      <c r="CH149" s="192">
        <f>CD149-CF149-CW149*$T149</f>
        <v>0</v>
      </c>
      <c r="CI149" s="185"/>
      <c r="CJ149" s="192">
        <f t="shared" si="14"/>
        <v>0</v>
      </c>
      <c r="CK149" s="192">
        <f t="shared" si="14"/>
        <v>0</v>
      </c>
      <c r="CL149" s="199"/>
      <c r="CM149" s="199"/>
      <c r="CN149" s="199"/>
      <c r="CO149" s="199"/>
      <c r="CP149" s="199"/>
      <c r="CQ149" s="240"/>
      <c r="CR149" s="199"/>
      <c r="CS149" s="239"/>
      <c r="CT149" s="239"/>
      <c r="CU149" s="199"/>
      <c r="CV149" s="201"/>
      <c r="CW149" s="201"/>
      <c r="CX149" s="201"/>
      <c r="CY149" s="201"/>
      <c r="CZ149" s="201"/>
      <c r="DA149" s="201"/>
      <c r="DB149" s="201"/>
      <c r="DC149" s="201"/>
      <c r="DD149" s="199"/>
      <c r="DE149" s="192">
        <f>SUM(DF149:DG149)</f>
        <v>0</v>
      </c>
      <c r="DF149" s="185"/>
      <c r="DG149" s="185"/>
      <c r="DH149" s="199"/>
      <c r="DI149" s="201"/>
      <c r="DJ149" s="201"/>
      <c r="DK149" s="201"/>
      <c r="DL149" s="214">
        <f>DE149</f>
        <v>0</v>
      </c>
      <c r="DM149" s="201"/>
      <c r="DN149" s="199"/>
      <c r="DO149" s="199"/>
      <c r="DP149" s="199"/>
      <c r="DQ149" s="199"/>
      <c r="DR149" s="199"/>
      <c r="DS149" s="199"/>
      <c r="DT149" s="199"/>
      <c r="DU149" s="199"/>
      <c r="DV149" s="199"/>
      <c r="DW149" s="199"/>
      <c r="DX149" s="199"/>
      <c r="DY149" s="199"/>
      <c r="DZ149" s="199"/>
      <c r="EA149" s="199"/>
      <c r="EB149" s="199"/>
      <c r="EC149" s="199"/>
      <c r="ED149" s="199"/>
      <c r="EE149" s="199"/>
      <c r="EF149" s="199"/>
      <c r="EG149" s="199"/>
      <c r="EH149" s="199"/>
      <c r="EI149" s="262"/>
      <c r="EJ149" s="193"/>
      <c r="EK149" s="169"/>
      <c r="EL149" s="169"/>
      <c r="EM149" s="169"/>
      <c r="EN149" s="169"/>
      <c r="EO149" s="169"/>
      <c r="EP149" s="169"/>
      <c r="EQ149" s="169"/>
      <c r="ER149" s="169"/>
      <c r="ES149" s="169"/>
      <c r="ET149" s="169"/>
      <c r="EU149" s="169"/>
      <c r="EV149" s="169"/>
      <c r="EW149" s="169"/>
      <c r="EX149" s="169"/>
      <c r="EY149" s="169"/>
      <c r="EZ149" s="169"/>
      <c r="FA149" s="169"/>
      <c r="FB149" s="169"/>
      <c r="FC149" s="169"/>
      <c r="FD149" s="169"/>
      <c r="FE149" s="169"/>
      <c r="FF149" s="169"/>
      <c r="FG149" s="169"/>
      <c r="FH149" s="169"/>
      <c r="FI149" s="169"/>
      <c r="FJ149" s="169"/>
      <c r="FK149" s="169"/>
      <c r="FL149" s="169"/>
      <c r="FM149" s="169"/>
      <c r="FN149" s="169"/>
      <c r="FO149" s="169"/>
      <c r="FP149" s="169"/>
      <c r="FQ149" s="169"/>
      <c r="FR149" s="169"/>
      <c r="FS149" s="169"/>
      <c r="FT149" s="169"/>
      <c r="FU149" s="169"/>
      <c r="FV149" s="169"/>
      <c r="FW149" s="169"/>
      <c r="FX149" s="169"/>
      <c r="FY149" s="169"/>
      <c r="FZ149" s="169"/>
      <c r="GA149" s="169"/>
      <c r="GB149" s="169"/>
      <c r="GC149" s="169"/>
      <c r="GD149" s="169"/>
      <c r="GE149" s="169"/>
      <c r="GF149" s="169"/>
      <c r="GG149" s="169"/>
      <c r="GH149" s="169"/>
      <c r="GI149" s="169"/>
      <c r="GJ149" s="169"/>
      <c r="GK149" s="169"/>
      <c r="GL149" s="169"/>
      <c r="GM149" s="169"/>
    </row>
    <row r="150" spans="1:195" ht="12" customHeight="1">
      <c r="A150" s="169"/>
      <c r="B150" s="169"/>
      <c r="C150" s="169"/>
      <c r="D150" s="169"/>
      <c r="E150" s="196"/>
      <c r="F150" s="218"/>
      <c r="G150" s="218"/>
      <c r="H150" s="218"/>
      <c r="I150" s="218"/>
      <c r="J150" s="507"/>
      <c r="K150" s="129"/>
      <c r="L150" s="183"/>
      <c r="M150" s="183"/>
      <c r="N150" s="508"/>
      <c r="O150" s="508"/>
      <c r="P150" s="508"/>
      <c r="Q150" s="508"/>
      <c r="R150" s="508"/>
      <c r="S150" s="507"/>
      <c r="T150" s="197"/>
      <c r="U150" s="508"/>
      <c r="V150" s="508"/>
      <c r="W150" s="508"/>
      <c r="X150" s="513"/>
      <c r="Y150" s="508"/>
      <c r="Z150" s="515"/>
      <c r="AA150" s="517"/>
      <c r="AB150" s="198" t="s">
        <v>617</v>
      </c>
      <c r="AC150" s="238" t="str">
        <f>IF(OR(AC151="да",AC152="да",AC153="да"),"да",IF(OR(AC151="использовались запасы прошлых периодов",AC152="использовались запасы прошлых периодов",AC153="использовались запасы прошлых периодов"),"использовались запасы прошлых периодов","топливо не использовалось"))</f>
        <v>да</v>
      </c>
      <c r="AD150" s="235"/>
      <c r="AE150" s="236"/>
      <c r="AF150" s="236"/>
      <c r="AG150" s="236"/>
      <c r="AH150" s="237"/>
      <c r="AI150" s="199"/>
      <c r="AJ150" s="235"/>
      <c r="AK150" s="236"/>
      <c r="AL150" s="236"/>
      <c r="AM150" s="236"/>
      <c r="AN150" s="237"/>
      <c r="AO150" s="199"/>
      <c r="AP150" s="199"/>
      <c r="AQ150" s="231"/>
      <c r="AR150" s="231"/>
      <c r="AS150" s="231"/>
      <c r="AT150" s="231"/>
      <c r="AU150" s="231"/>
      <c r="AV150" s="231"/>
      <c r="AW150" s="233"/>
      <c r="AX150" s="232"/>
      <c r="AY150" s="231"/>
      <c r="AZ150" s="234"/>
      <c r="BA150" s="199"/>
      <c r="BB150" s="231"/>
      <c r="BC150" s="199"/>
      <c r="BD150" s="201"/>
      <c r="BE150" s="199"/>
      <c r="BF150" s="229"/>
      <c r="BG150" s="199"/>
      <c r="BH150" s="229"/>
      <c r="BI150" s="199"/>
      <c r="BJ150" s="199"/>
      <c r="BK150" s="199"/>
      <c r="BL150" s="229"/>
      <c r="BM150" s="199"/>
      <c r="BN150" s="229"/>
      <c r="BO150" s="199"/>
      <c r="BP150" s="199"/>
      <c r="BQ150" s="199"/>
      <c r="BR150" s="199"/>
      <c r="BS150" s="199"/>
      <c r="BT150" s="199"/>
      <c r="BU150" s="199"/>
      <c r="BV150" s="201"/>
      <c r="BW150" s="199"/>
      <c r="BX150" s="199"/>
      <c r="BY150" s="199"/>
      <c r="BZ150" s="200"/>
      <c r="CA150" s="229"/>
      <c r="CB150" s="200"/>
      <c r="CC150" s="192">
        <f t="shared" ref="CC150:CH150" si="15">IF($CI150=0,0,(CC151*$CI151+CC152*$CI152+CC153*$CI153)/$CI150)</f>
        <v>0</v>
      </c>
      <c r="CD150" s="192">
        <f t="shared" si="15"/>
        <v>0</v>
      </c>
      <c r="CE150" s="192">
        <f t="shared" si="15"/>
        <v>0</v>
      </c>
      <c r="CF150" s="192">
        <f t="shared" si="15"/>
        <v>0</v>
      </c>
      <c r="CG150" s="192">
        <f t="shared" si="15"/>
        <v>0</v>
      </c>
      <c r="CH150" s="192">
        <f t="shared" si="15"/>
        <v>0</v>
      </c>
      <c r="CI150" s="192">
        <f>SUM(CI151:CI153)</f>
        <v>0</v>
      </c>
      <c r="CJ150" s="192">
        <f>SUM(CJ151:CJ153)</f>
        <v>0</v>
      </c>
      <c r="CK150" s="192">
        <f>SUM(CK151:CK153)</f>
        <v>0</v>
      </c>
      <c r="CL150" s="199"/>
      <c r="CM150" s="199"/>
      <c r="CN150" s="199"/>
      <c r="CO150" s="199"/>
      <c r="CP150" s="199"/>
      <c r="CQ150" s="239"/>
      <c r="CR150" s="199"/>
      <c r="CS150" s="239"/>
      <c r="CT150" s="239"/>
      <c r="CU150" s="199"/>
      <c r="CV150" s="201"/>
      <c r="CW150" s="201"/>
      <c r="CX150" s="201"/>
      <c r="CY150" s="201"/>
      <c r="CZ150" s="201"/>
      <c r="DA150" s="201"/>
      <c r="DB150" s="201"/>
      <c r="DC150" s="201"/>
      <c r="DD150" s="199"/>
      <c r="DE150" s="192">
        <f>SUM(DE151:DE153)</f>
        <v>0</v>
      </c>
      <c r="DF150" s="192">
        <f>SUM(DF151:DF153)</f>
        <v>0</v>
      </c>
      <c r="DG150" s="192">
        <f>SUM(DG151:DG153)</f>
        <v>0</v>
      </c>
      <c r="DH150" s="199"/>
      <c r="DI150" s="201"/>
      <c r="DJ150" s="180">
        <f>CI150</f>
        <v>0</v>
      </c>
      <c r="DK150" s="192">
        <f>DJ150+IF(LEN(DM146)=0,DI146,DM146)</f>
        <v>0</v>
      </c>
      <c r="DL150" s="192">
        <f>SUM(DL151:DL153)</f>
        <v>0</v>
      </c>
      <c r="DM150" s="268">
        <f>IF(LOWER(CA150)="мазутопровод",0,DK150-DL150)</f>
        <v>0</v>
      </c>
      <c r="DN150" s="199"/>
      <c r="DO150" s="199" t="str">
        <f>Z146&amp;"::"&amp;AB150</f>
        <v>::II квартал (01.04 - 30.06)</v>
      </c>
      <c r="DP150" s="199"/>
      <c r="DQ150" s="199"/>
      <c r="DR150" s="199"/>
      <c r="DS150" s="199"/>
      <c r="DT150" s="199"/>
      <c r="DU150" s="199"/>
      <c r="DV150" s="199"/>
      <c r="DW150" s="199"/>
      <c r="DX150" s="199"/>
      <c r="DY150" s="199"/>
      <c r="DZ150" s="199"/>
      <c r="EA150" s="199"/>
      <c r="EB150" s="199"/>
      <c r="EC150" s="199"/>
      <c r="ED150" s="199"/>
      <c r="EE150" s="199"/>
      <c r="EF150" s="199"/>
      <c r="EG150" s="199"/>
      <c r="EH150" s="199"/>
      <c r="EI150" s="262"/>
      <c r="EJ150" s="193"/>
      <c r="EK150" s="169"/>
      <c r="EL150" s="169"/>
      <c r="EM150" s="169"/>
      <c r="EN150" s="169"/>
      <c r="EO150" s="169"/>
      <c r="EP150" s="169"/>
      <c r="EQ150" s="169"/>
      <c r="ER150" s="169"/>
      <c r="ES150" s="169"/>
      <c r="ET150" s="169"/>
      <c r="EU150" s="169"/>
      <c r="EV150" s="169"/>
      <c r="EW150" s="169"/>
      <c r="EX150" s="169"/>
      <c r="EY150" s="169"/>
      <c r="EZ150" s="169"/>
      <c r="FA150" s="169"/>
      <c r="FB150" s="169"/>
      <c r="FC150" s="169"/>
      <c r="FD150" s="169"/>
      <c r="FE150" s="169"/>
      <c r="FF150" s="169"/>
      <c r="FG150" s="169"/>
      <c r="FH150" s="169"/>
      <c r="FI150" s="169"/>
      <c r="FJ150" s="169"/>
      <c r="FK150" s="169"/>
      <c r="FL150" s="169"/>
      <c r="FM150" s="169"/>
      <c r="FN150" s="169"/>
      <c r="FO150" s="169"/>
      <c r="FP150" s="169"/>
      <c r="FQ150" s="169"/>
      <c r="FR150" s="169"/>
      <c r="FS150" s="169"/>
      <c r="FT150" s="169"/>
      <c r="FU150" s="169"/>
      <c r="FV150" s="169"/>
      <c r="FW150" s="169"/>
      <c r="FX150" s="169"/>
      <c r="FY150" s="169"/>
      <c r="FZ150" s="169"/>
      <c r="GA150" s="169"/>
      <c r="GB150" s="169"/>
      <c r="GC150" s="169"/>
      <c r="GD150" s="169"/>
      <c r="GE150" s="169"/>
      <c r="GF150" s="169"/>
      <c r="GG150" s="169"/>
      <c r="GH150" s="169"/>
      <c r="GI150" s="169"/>
      <c r="GJ150" s="169"/>
      <c r="GK150" s="169"/>
      <c r="GL150" s="169"/>
      <c r="GM150" s="169"/>
    </row>
    <row r="151" spans="1:195" ht="12" customHeight="1">
      <c r="A151" s="169"/>
      <c r="B151" s="169"/>
      <c r="C151" s="169"/>
      <c r="D151" s="169"/>
      <c r="E151" s="196"/>
      <c r="F151" s="218"/>
      <c r="G151" s="218"/>
      <c r="H151" s="218"/>
      <c r="I151" s="218"/>
      <c r="J151" s="507"/>
      <c r="K151" s="129"/>
      <c r="L151" s="183"/>
      <c r="M151" s="183"/>
      <c r="N151" s="508"/>
      <c r="O151" s="508"/>
      <c r="P151" s="508"/>
      <c r="Q151" s="508"/>
      <c r="R151" s="508"/>
      <c r="S151" s="507"/>
      <c r="T151" s="197"/>
      <c r="U151" s="508"/>
      <c r="V151" s="508"/>
      <c r="W151" s="508"/>
      <c r="X151" s="513"/>
      <c r="Y151" s="508"/>
      <c r="Z151" s="515"/>
      <c r="AA151" s="517"/>
      <c r="AB151" s="198" t="s">
        <v>618</v>
      </c>
      <c r="AC151" s="265" t="s">
        <v>105</v>
      </c>
      <c r="AD151" s="251"/>
      <c r="AE151" s="252"/>
      <c r="AF151" s="252"/>
      <c r="AG151" s="253"/>
      <c r="AH151" s="254"/>
      <c r="AI151" s="199"/>
      <c r="AJ151" s="251"/>
      <c r="AK151" s="252"/>
      <c r="AL151" s="252"/>
      <c r="AM151" s="253"/>
      <c r="AN151" s="254"/>
      <c r="AO151" s="199"/>
      <c r="AP151" s="199" t="str">
        <f>IF(AO151="","",AO151)</f>
        <v/>
      </c>
      <c r="AQ151" s="255"/>
      <c r="AR151" s="387"/>
      <c r="AS151" s="255"/>
      <c r="AT151" s="255"/>
      <c r="AU151" s="387"/>
      <c r="AV151" s="255"/>
      <c r="AW151" s="256"/>
      <c r="AX151" s="257"/>
      <c r="AY151" s="258"/>
      <c r="AZ151" s="387"/>
      <c r="BA151" s="199"/>
      <c r="BB151" s="255"/>
      <c r="BC151" s="199"/>
      <c r="BD151" s="259"/>
      <c r="BE151" s="199"/>
      <c r="BF151" s="260"/>
      <c r="BG151" s="199"/>
      <c r="BH151" s="260"/>
      <c r="BI151" s="199"/>
      <c r="BJ151" s="199"/>
      <c r="BK151" s="199"/>
      <c r="BL151" s="256"/>
      <c r="BM151" s="199"/>
      <c r="BN151" s="256"/>
      <c r="BO151" s="199"/>
      <c r="BP151" s="199"/>
      <c r="BQ151" s="199"/>
      <c r="BR151" s="199"/>
      <c r="BS151" s="199"/>
      <c r="BT151" s="199"/>
      <c r="BU151" s="199"/>
      <c r="BV151" s="230"/>
      <c r="BW151" s="199"/>
      <c r="BX151" s="199"/>
      <c r="BY151" s="199"/>
      <c r="BZ151" s="200"/>
      <c r="CA151" s="261"/>
      <c r="CB151" s="200"/>
      <c r="CC151" s="185"/>
      <c r="CD151" s="192">
        <f>CC151*$T151</f>
        <v>0</v>
      </c>
      <c r="CE151" s="185"/>
      <c r="CF151" s="192">
        <f>CE151*$T151</f>
        <v>0</v>
      </c>
      <c r="CG151" s="192">
        <f>CC151-CE151-CW151</f>
        <v>0</v>
      </c>
      <c r="CH151" s="192">
        <f>CD151-CF151-CW151*$T151</f>
        <v>0</v>
      </c>
      <c r="CI151" s="185"/>
      <c r="CJ151" s="192">
        <f t="shared" ref="CJ151:CK153" si="16">CC151*$CI151/1000</f>
        <v>0</v>
      </c>
      <c r="CK151" s="192">
        <f t="shared" si="16"/>
        <v>0</v>
      </c>
      <c r="CL151" s="199"/>
      <c r="CM151" s="199"/>
      <c r="CN151" s="199"/>
      <c r="CO151" s="199"/>
      <c r="CP151" s="199"/>
      <c r="CQ151" s="240"/>
      <c r="CR151" s="199"/>
      <c r="CS151" s="239"/>
      <c r="CT151" s="239"/>
      <c r="CU151" s="199"/>
      <c r="CV151" s="201"/>
      <c r="CW151" s="201"/>
      <c r="CX151" s="201"/>
      <c r="CY151" s="201"/>
      <c r="CZ151" s="201"/>
      <c r="DA151" s="201"/>
      <c r="DB151" s="201"/>
      <c r="DC151" s="201"/>
      <c r="DD151" s="199"/>
      <c r="DE151" s="192">
        <f>SUM(DF151:DG151)</f>
        <v>0</v>
      </c>
      <c r="DF151" s="185"/>
      <c r="DG151" s="185"/>
      <c r="DH151" s="199"/>
      <c r="DI151" s="201"/>
      <c r="DJ151" s="201"/>
      <c r="DK151" s="201"/>
      <c r="DL151" s="214">
        <f>DE151</f>
        <v>0</v>
      </c>
      <c r="DM151" s="201"/>
      <c r="DN151" s="199"/>
      <c r="DO151" s="199"/>
      <c r="DP151" s="199"/>
      <c r="DQ151" s="199"/>
      <c r="DR151" s="199"/>
      <c r="DS151" s="199"/>
      <c r="DT151" s="199"/>
      <c r="DU151" s="199"/>
      <c r="DV151" s="199"/>
      <c r="DW151" s="199"/>
      <c r="DX151" s="199"/>
      <c r="DY151" s="199"/>
      <c r="DZ151" s="199"/>
      <c r="EA151" s="199"/>
      <c r="EB151" s="199"/>
      <c r="EC151" s="199"/>
      <c r="ED151" s="199"/>
      <c r="EE151" s="199"/>
      <c r="EF151" s="199"/>
      <c r="EG151" s="199"/>
      <c r="EH151" s="199"/>
      <c r="EI151" s="262"/>
      <c r="EJ151" s="193"/>
      <c r="EK151" s="169"/>
      <c r="EL151" s="169"/>
      <c r="EM151" s="169"/>
      <c r="EN151" s="169"/>
      <c r="EO151" s="169"/>
      <c r="EP151" s="169"/>
      <c r="EQ151" s="169"/>
      <c r="ER151" s="169"/>
      <c r="ES151" s="169"/>
      <c r="ET151" s="169"/>
      <c r="EU151" s="169"/>
      <c r="EV151" s="169"/>
      <c r="EW151" s="169"/>
      <c r="EX151" s="169"/>
      <c r="EY151" s="169"/>
      <c r="EZ151" s="169"/>
      <c r="FA151" s="169"/>
      <c r="FB151" s="169"/>
      <c r="FC151" s="169"/>
      <c r="FD151" s="169"/>
      <c r="FE151" s="169"/>
      <c r="FF151" s="169"/>
      <c r="FG151" s="169"/>
      <c r="FH151" s="169"/>
      <c r="FI151" s="169"/>
      <c r="FJ151" s="169"/>
      <c r="FK151" s="169"/>
      <c r="FL151" s="169"/>
      <c r="FM151" s="169"/>
      <c r="FN151" s="169"/>
      <c r="FO151" s="169"/>
      <c r="FP151" s="169"/>
      <c r="FQ151" s="169"/>
      <c r="FR151" s="169"/>
      <c r="FS151" s="169"/>
      <c r="FT151" s="169"/>
      <c r="FU151" s="169"/>
      <c r="FV151" s="169"/>
      <c r="FW151" s="169"/>
      <c r="FX151" s="169"/>
      <c r="FY151" s="169"/>
      <c r="FZ151" s="169"/>
      <c r="GA151" s="169"/>
      <c r="GB151" s="169"/>
      <c r="GC151" s="169"/>
      <c r="GD151" s="169"/>
      <c r="GE151" s="169"/>
      <c r="GF151" s="169"/>
      <c r="GG151" s="169"/>
      <c r="GH151" s="169"/>
      <c r="GI151" s="169"/>
      <c r="GJ151" s="169"/>
      <c r="GK151" s="169"/>
      <c r="GL151" s="169"/>
      <c r="GM151" s="169"/>
    </row>
    <row r="152" spans="1:195" ht="12" customHeight="1">
      <c r="A152" s="169"/>
      <c r="B152" s="169"/>
      <c r="C152" s="169"/>
      <c r="D152" s="169"/>
      <c r="E152" s="196"/>
      <c r="F152" s="218"/>
      <c r="G152" s="218"/>
      <c r="H152" s="218"/>
      <c r="I152" s="218"/>
      <c r="J152" s="507"/>
      <c r="K152" s="129"/>
      <c r="L152" s="183"/>
      <c r="M152" s="183"/>
      <c r="N152" s="508"/>
      <c r="O152" s="508"/>
      <c r="P152" s="508"/>
      <c r="Q152" s="508"/>
      <c r="R152" s="508"/>
      <c r="S152" s="507"/>
      <c r="T152" s="197"/>
      <c r="U152" s="508"/>
      <c r="V152" s="508"/>
      <c r="W152" s="508"/>
      <c r="X152" s="513"/>
      <c r="Y152" s="508"/>
      <c r="Z152" s="515"/>
      <c r="AA152" s="517"/>
      <c r="AB152" s="198" t="s">
        <v>619</v>
      </c>
      <c r="AC152" s="265" t="s">
        <v>105</v>
      </c>
      <c r="AD152" s="251"/>
      <c r="AE152" s="252"/>
      <c r="AF152" s="252"/>
      <c r="AG152" s="253"/>
      <c r="AH152" s="254"/>
      <c r="AI152" s="199"/>
      <c r="AJ152" s="251"/>
      <c r="AK152" s="252"/>
      <c r="AL152" s="252"/>
      <c r="AM152" s="253"/>
      <c r="AN152" s="254"/>
      <c r="AO152" s="199"/>
      <c r="AP152" s="199" t="str">
        <f>IF(AO152="","",AO152)</f>
        <v/>
      </c>
      <c r="AQ152" s="255"/>
      <c r="AR152" s="387"/>
      <c r="AS152" s="255"/>
      <c r="AT152" s="255"/>
      <c r="AU152" s="387"/>
      <c r="AV152" s="255"/>
      <c r="AW152" s="256"/>
      <c r="AX152" s="257"/>
      <c r="AY152" s="258"/>
      <c r="AZ152" s="387"/>
      <c r="BA152" s="199"/>
      <c r="BB152" s="255"/>
      <c r="BC152" s="199"/>
      <c r="BD152" s="259"/>
      <c r="BE152" s="199"/>
      <c r="BF152" s="260"/>
      <c r="BG152" s="199"/>
      <c r="BH152" s="260"/>
      <c r="BI152" s="199"/>
      <c r="BJ152" s="199"/>
      <c r="BK152" s="199"/>
      <c r="BL152" s="256"/>
      <c r="BM152" s="199"/>
      <c r="BN152" s="256"/>
      <c r="BO152" s="199"/>
      <c r="BP152" s="199"/>
      <c r="BQ152" s="199"/>
      <c r="BR152" s="199"/>
      <c r="BS152" s="199"/>
      <c r="BT152" s="199"/>
      <c r="BU152" s="199"/>
      <c r="BV152" s="230"/>
      <c r="BW152" s="199"/>
      <c r="BX152" s="199"/>
      <c r="BY152" s="199"/>
      <c r="BZ152" s="200"/>
      <c r="CA152" s="261"/>
      <c r="CB152" s="200"/>
      <c r="CC152" s="185"/>
      <c r="CD152" s="192">
        <f>CC152*$T152</f>
        <v>0</v>
      </c>
      <c r="CE152" s="185"/>
      <c r="CF152" s="192">
        <f>CE152*$T152</f>
        <v>0</v>
      </c>
      <c r="CG152" s="192">
        <f>CC152-CE152-CW152</f>
        <v>0</v>
      </c>
      <c r="CH152" s="192">
        <f>CD152-CF152-CW152*$T152</f>
        <v>0</v>
      </c>
      <c r="CI152" s="185"/>
      <c r="CJ152" s="192">
        <f t="shared" si="16"/>
        <v>0</v>
      </c>
      <c r="CK152" s="192">
        <f t="shared" si="16"/>
        <v>0</v>
      </c>
      <c r="CL152" s="199"/>
      <c r="CM152" s="199"/>
      <c r="CN152" s="199"/>
      <c r="CO152" s="199"/>
      <c r="CP152" s="199"/>
      <c r="CQ152" s="240"/>
      <c r="CR152" s="199"/>
      <c r="CS152" s="239"/>
      <c r="CT152" s="239"/>
      <c r="CU152" s="199"/>
      <c r="CV152" s="201"/>
      <c r="CW152" s="201"/>
      <c r="CX152" s="201"/>
      <c r="CY152" s="201"/>
      <c r="CZ152" s="201"/>
      <c r="DA152" s="201"/>
      <c r="DB152" s="201"/>
      <c r="DC152" s="201"/>
      <c r="DD152" s="199"/>
      <c r="DE152" s="192">
        <f>SUM(DF152:DG152)</f>
        <v>0</v>
      </c>
      <c r="DF152" s="185"/>
      <c r="DG152" s="185"/>
      <c r="DH152" s="199"/>
      <c r="DI152" s="201"/>
      <c r="DJ152" s="201"/>
      <c r="DK152" s="201"/>
      <c r="DL152" s="214">
        <f>DE152</f>
        <v>0</v>
      </c>
      <c r="DM152" s="201"/>
      <c r="DN152" s="199"/>
      <c r="DO152" s="199"/>
      <c r="DP152" s="199"/>
      <c r="DQ152" s="199"/>
      <c r="DR152" s="199"/>
      <c r="DS152" s="199"/>
      <c r="DT152" s="199"/>
      <c r="DU152" s="199"/>
      <c r="DV152" s="199"/>
      <c r="DW152" s="199"/>
      <c r="DX152" s="199"/>
      <c r="DY152" s="199"/>
      <c r="DZ152" s="199"/>
      <c r="EA152" s="199"/>
      <c r="EB152" s="199"/>
      <c r="EC152" s="199"/>
      <c r="ED152" s="199"/>
      <c r="EE152" s="199"/>
      <c r="EF152" s="199"/>
      <c r="EG152" s="199"/>
      <c r="EH152" s="199"/>
      <c r="EI152" s="262"/>
      <c r="EJ152" s="193"/>
      <c r="EK152" s="169"/>
      <c r="EL152" s="169"/>
      <c r="EM152" s="169"/>
      <c r="EN152" s="169"/>
      <c r="EO152" s="169"/>
      <c r="EP152" s="169"/>
      <c r="EQ152" s="169"/>
      <c r="ER152" s="169"/>
      <c r="ES152" s="169"/>
      <c r="ET152" s="169"/>
      <c r="EU152" s="169"/>
      <c r="EV152" s="169"/>
      <c r="EW152" s="169"/>
      <c r="EX152" s="169"/>
      <c r="EY152" s="169"/>
      <c r="EZ152" s="169"/>
      <c r="FA152" s="169"/>
      <c r="FB152" s="169"/>
      <c r="FC152" s="169"/>
      <c r="FD152" s="169"/>
      <c r="FE152" s="169"/>
      <c r="FF152" s="169"/>
      <c r="FG152" s="169"/>
      <c r="FH152" s="169"/>
      <c r="FI152" s="169"/>
      <c r="FJ152" s="169"/>
      <c r="FK152" s="169"/>
      <c r="FL152" s="169"/>
      <c r="FM152" s="169"/>
      <c r="FN152" s="169"/>
      <c r="FO152" s="169"/>
      <c r="FP152" s="169"/>
      <c r="FQ152" s="169"/>
      <c r="FR152" s="169"/>
      <c r="FS152" s="169"/>
      <c r="FT152" s="169"/>
      <c r="FU152" s="169"/>
      <c r="FV152" s="169"/>
      <c r="FW152" s="169"/>
      <c r="FX152" s="169"/>
      <c r="FY152" s="169"/>
      <c r="FZ152" s="169"/>
      <c r="GA152" s="169"/>
      <c r="GB152" s="169"/>
      <c r="GC152" s="169"/>
      <c r="GD152" s="169"/>
      <c r="GE152" s="169"/>
      <c r="GF152" s="169"/>
      <c r="GG152" s="169"/>
      <c r="GH152" s="169"/>
      <c r="GI152" s="169"/>
      <c r="GJ152" s="169"/>
      <c r="GK152" s="169"/>
      <c r="GL152" s="169"/>
      <c r="GM152" s="169"/>
    </row>
    <row r="153" spans="1:195" ht="12" customHeight="1">
      <c r="A153" s="169"/>
      <c r="B153" s="169"/>
      <c r="C153" s="169"/>
      <c r="D153" s="169"/>
      <c r="E153" s="196"/>
      <c r="F153" s="218"/>
      <c r="G153" s="218"/>
      <c r="H153" s="218"/>
      <c r="I153" s="218"/>
      <c r="J153" s="507"/>
      <c r="K153" s="129"/>
      <c r="L153" s="183"/>
      <c r="M153" s="183"/>
      <c r="N153" s="508"/>
      <c r="O153" s="508"/>
      <c r="P153" s="508"/>
      <c r="Q153" s="508"/>
      <c r="R153" s="508"/>
      <c r="S153" s="507"/>
      <c r="T153" s="197"/>
      <c r="U153" s="508"/>
      <c r="V153" s="508"/>
      <c r="W153" s="508"/>
      <c r="X153" s="513"/>
      <c r="Y153" s="508"/>
      <c r="Z153" s="515"/>
      <c r="AA153" s="517"/>
      <c r="AB153" s="198" t="s">
        <v>620</v>
      </c>
      <c r="AC153" s="265" t="s">
        <v>105</v>
      </c>
      <c r="AD153" s="251"/>
      <c r="AE153" s="252"/>
      <c r="AF153" s="252"/>
      <c r="AG153" s="253"/>
      <c r="AH153" s="254"/>
      <c r="AI153" s="199"/>
      <c r="AJ153" s="251"/>
      <c r="AK153" s="252"/>
      <c r="AL153" s="252"/>
      <c r="AM153" s="253"/>
      <c r="AN153" s="254"/>
      <c r="AO153" s="199"/>
      <c r="AP153" s="199" t="str">
        <f>IF(AO153="","",AO153)</f>
        <v/>
      </c>
      <c r="AQ153" s="255"/>
      <c r="AR153" s="387"/>
      <c r="AS153" s="255"/>
      <c r="AT153" s="255"/>
      <c r="AU153" s="387"/>
      <c r="AV153" s="255"/>
      <c r="AW153" s="256"/>
      <c r="AX153" s="257"/>
      <c r="AY153" s="258"/>
      <c r="AZ153" s="387"/>
      <c r="BA153" s="199"/>
      <c r="BB153" s="255"/>
      <c r="BC153" s="199"/>
      <c r="BD153" s="259"/>
      <c r="BE153" s="199"/>
      <c r="BF153" s="260"/>
      <c r="BG153" s="199"/>
      <c r="BH153" s="260"/>
      <c r="BI153" s="199"/>
      <c r="BJ153" s="199"/>
      <c r="BK153" s="199"/>
      <c r="BL153" s="256"/>
      <c r="BM153" s="199"/>
      <c r="BN153" s="256"/>
      <c r="BO153" s="199"/>
      <c r="BP153" s="199"/>
      <c r="BQ153" s="199"/>
      <c r="BR153" s="199"/>
      <c r="BS153" s="199"/>
      <c r="BT153" s="199"/>
      <c r="BU153" s="199"/>
      <c r="BV153" s="230"/>
      <c r="BW153" s="199"/>
      <c r="BX153" s="199"/>
      <c r="BY153" s="199"/>
      <c r="BZ153" s="200"/>
      <c r="CA153" s="261"/>
      <c r="CB153" s="200"/>
      <c r="CC153" s="185"/>
      <c r="CD153" s="192">
        <f>CC153*$T153</f>
        <v>0</v>
      </c>
      <c r="CE153" s="185"/>
      <c r="CF153" s="192">
        <f>CE153*$T153</f>
        <v>0</v>
      </c>
      <c r="CG153" s="192">
        <f>CC153-CE153-CW153</f>
        <v>0</v>
      </c>
      <c r="CH153" s="192">
        <f>CD153-CF153-CW153*$T153</f>
        <v>0</v>
      </c>
      <c r="CI153" s="185"/>
      <c r="CJ153" s="192">
        <f t="shared" si="16"/>
        <v>0</v>
      </c>
      <c r="CK153" s="192">
        <f t="shared" si="16"/>
        <v>0</v>
      </c>
      <c r="CL153" s="199"/>
      <c r="CM153" s="199"/>
      <c r="CN153" s="199"/>
      <c r="CO153" s="199"/>
      <c r="CP153" s="199"/>
      <c r="CQ153" s="240"/>
      <c r="CR153" s="199"/>
      <c r="CS153" s="239"/>
      <c r="CT153" s="239"/>
      <c r="CU153" s="199"/>
      <c r="CV153" s="201"/>
      <c r="CW153" s="201"/>
      <c r="CX153" s="201"/>
      <c r="CY153" s="201"/>
      <c r="CZ153" s="201"/>
      <c r="DA153" s="201"/>
      <c r="DB153" s="201"/>
      <c r="DC153" s="201"/>
      <c r="DD153" s="199"/>
      <c r="DE153" s="192">
        <f>SUM(DF153:DG153)</f>
        <v>0</v>
      </c>
      <c r="DF153" s="185"/>
      <c r="DG153" s="185"/>
      <c r="DH153" s="199"/>
      <c r="DI153" s="201"/>
      <c r="DJ153" s="201"/>
      <c r="DK153" s="201"/>
      <c r="DL153" s="214">
        <f>DE153</f>
        <v>0</v>
      </c>
      <c r="DM153" s="201"/>
      <c r="DN153" s="199"/>
      <c r="DO153" s="199"/>
      <c r="DP153" s="199"/>
      <c r="DQ153" s="199"/>
      <c r="DR153" s="199"/>
      <c r="DS153" s="199"/>
      <c r="DT153" s="199"/>
      <c r="DU153" s="199"/>
      <c r="DV153" s="199"/>
      <c r="DW153" s="199"/>
      <c r="DX153" s="199"/>
      <c r="DY153" s="199"/>
      <c r="DZ153" s="199"/>
      <c r="EA153" s="199"/>
      <c r="EB153" s="199"/>
      <c r="EC153" s="199"/>
      <c r="ED153" s="199"/>
      <c r="EE153" s="199"/>
      <c r="EF153" s="199"/>
      <c r="EG153" s="199"/>
      <c r="EH153" s="199"/>
      <c r="EI153" s="262"/>
      <c r="EJ153" s="193"/>
      <c r="EK153" s="169"/>
      <c r="EL153" s="169"/>
      <c r="EM153" s="169"/>
      <c r="EN153" s="169"/>
      <c r="EO153" s="169"/>
      <c r="EP153" s="169"/>
      <c r="EQ153" s="169"/>
      <c r="ER153" s="169"/>
      <c r="ES153" s="169"/>
      <c r="ET153" s="169"/>
      <c r="EU153" s="169"/>
      <c r="EV153" s="169"/>
      <c r="EW153" s="169"/>
      <c r="EX153" s="169"/>
      <c r="EY153" s="169"/>
      <c r="EZ153" s="169"/>
      <c r="FA153" s="169"/>
      <c r="FB153" s="169"/>
      <c r="FC153" s="169"/>
      <c r="FD153" s="169"/>
      <c r="FE153" s="169"/>
      <c r="FF153" s="169"/>
      <c r="FG153" s="169"/>
      <c r="FH153" s="169"/>
      <c r="FI153" s="169"/>
      <c r="FJ153" s="169"/>
      <c r="FK153" s="169"/>
      <c r="FL153" s="169"/>
      <c r="FM153" s="169"/>
      <c r="FN153" s="169"/>
      <c r="FO153" s="169"/>
      <c r="FP153" s="169"/>
      <c r="FQ153" s="169"/>
      <c r="FR153" s="169"/>
      <c r="FS153" s="169"/>
      <c r="FT153" s="169"/>
      <c r="FU153" s="169"/>
      <c r="FV153" s="169"/>
      <c r="FW153" s="169"/>
      <c r="FX153" s="169"/>
      <c r="FY153" s="169"/>
      <c r="FZ153" s="169"/>
      <c r="GA153" s="169"/>
      <c r="GB153" s="169"/>
      <c r="GC153" s="169"/>
      <c r="GD153" s="169"/>
      <c r="GE153" s="169"/>
      <c r="GF153" s="169"/>
      <c r="GG153" s="169"/>
      <c r="GH153" s="169"/>
      <c r="GI153" s="169"/>
      <c r="GJ153" s="169"/>
      <c r="GK153" s="169"/>
      <c r="GL153" s="169"/>
      <c r="GM153" s="169"/>
    </row>
    <row r="154" spans="1:195" ht="12" customHeight="1">
      <c r="A154" s="169"/>
      <c r="B154" s="169"/>
      <c r="C154" s="169"/>
      <c r="D154" s="169"/>
      <c r="E154" s="196"/>
      <c r="F154" s="218"/>
      <c r="G154" s="218"/>
      <c r="H154" s="218"/>
      <c r="I154" s="218"/>
      <c r="J154" s="507"/>
      <c r="K154" s="129"/>
      <c r="L154" s="183"/>
      <c r="M154" s="183"/>
      <c r="N154" s="508"/>
      <c r="O154" s="508"/>
      <c r="P154" s="508"/>
      <c r="Q154" s="508"/>
      <c r="R154" s="508"/>
      <c r="S154" s="507"/>
      <c r="T154" s="197"/>
      <c r="U154" s="508"/>
      <c r="V154" s="508"/>
      <c r="W154" s="508"/>
      <c r="X154" s="513"/>
      <c r="Y154" s="508"/>
      <c r="Z154" s="515"/>
      <c r="AA154" s="517"/>
      <c r="AB154" s="198" t="s">
        <v>621</v>
      </c>
      <c r="AC154" s="238" t="str">
        <f>IF(OR(AC155="да",AC156="да",AC157="да"),"да",IF(OR(AC155="использовались запасы прошлых периодов",AC156="использовались запасы прошлых периодов",AC157="использовались запасы прошлых периодов"),"использовались запасы прошлых периодов","топливо не использовалось"))</f>
        <v>да</v>
      </c>
      <c r="AD154" s="235"/>
      <c r="AE154" s="236"/>
      <c r="AF154" s="236"/>
      <c r="AG154" s="236"/>
      <c r="AH154" s="237"/>
      <c r="AI154" s="199"/>
      <c r="AJ154" s="235"/>
      <c r="AK154" s="236"/>
      <c r="AL154" s="236"/>
      <c r="AM154" s="236"/>
      <c r="AN154" s="237"/>
      <c r="AO154" s="199"/>
      <c r="AP154" s="199"/>
      <c r="AQ154" s="231"/>
      <c r="AR154" s="231"/>
      <c r="AS154" s="231"/>
      <c r="AT154" s="231"/>
      <c r="AU154" s="231"/>
      <c r="AV154" s="231"/>
      <c r="AW154" s="233"/>
      <c r="AX154" s="232"/>
      <c r="AY154" s="231"/>
      <c r="AZ154" s="234"/>
      <c r="BA154" s="199"/>
      <c r="BB154" s="231"/>
      <c r="BC154" s="199"/>
      <c r="BD154" s="201"/>
      <c r="BE154" s="199"/>
      <c r="BF154" s="229"/>
      <c r="BG154" s="199"/>
      <c r="BH154" s="229"/>
      <c r="BI154" s="199"/>
      <c r="BJ154" s="199"/>
      <c r="BK154" s="199"/>
      <c r="BL154" s="229"/>
      <c r="BM154" s="199"/>
      <c r="BN154" s="229"/>
      <c r="BO154" s="199"/>
      <c r="BP154" s="199"/>
      <c r="BQ154" s="199"/>
      <c r="BR154" s="199"/>
      <c r="BS154" s="199"/>
      <c r="BT154" s="199"/>
      <c r="BU154" s="199"/>
      <c r="BV154" s="201"/>
      <c r="BW154" s="199"/>
      <c r="BX154" s="199"/>
      <c r="BY154" s="199"/>
      <c r="BZ154" s="200"/>
      <c r="CA154" s="229"/>
      <c r="CB154" s="200"/>
      <c r="CC154" s="192">
        <f t="shared" ref="CC154:CH154" si="17">IF($CI154=0,0,(CC155*$CI155+CC156*$CI156+CC157*$CI157)/$CI154)</f>
        <v>0</v>
      </c>
      <c r="CD154" s="192">
        <f t="shared" si="17"/>
        <v>0</v>
      </c>
      <c r="CE154" s="192">
        <f t="shared" si="17"/>
        <v>0</v>
      </c>
      <c r="CF154" s="192">
        <f t="shared" si="17"/>
        <v>0</v>
      </c>
      <c r="CG154" s="192">
        <f t="shared" si="17"/>
        <v>0</v>
      </c>
      <c r="CH154" s="192">
        <f t="shared" si="17"/>
        <v>0</v>
      </c>
      <c r="CI154" s="192">
        <f>SUM(CI155:CI157)</f>
        <v>0</v>
      </c>
      <c r="CJ154" s="192">
        <f>SUM(CJ155:CJ157)</f>
        <v>0</v>
      </c>
      <c r="CK154" s="192">
        <f>SUM(CK155:CK157)</f>
        <v>0</v>
      </c>
      <c r="CL154" s="199"/>
      <c r="CM154" s="199"/>
      <c r="CN154" s="199"/>
      <c r="CO154" s="199"/>
      <c r="CP154" s="199"/>
      <c r="CQ154" s="239"/>
      <c r="CR154" s="199"/>
      <c r="CS154" s="239"/>
      <c r="CT154" s="239"/>
      <c r="CU154" s="199"/>
      <c r="CV154" s="201"/>
      <c r="CW154" s="201"/>
      <c r="CX154" s="201"/>
      <c r="CY154" s="201"/>
      <c r="CZ154" s="201"/>
      <c r="DA154" s="201"/>
      <c r="DB154" s="201"/>
      <c r="DC154" s="201"/>
      <c r="DD154" s="199"/>
      <c r="DE154" s="192">
        <f>SUM(DE155:DE157)</f>
        <v>0</v>
      </c>
      <c r="DF154" s="192">
        <f>SUM(DF155:DF157)</f>
        <v>0</v>
      </c>
      <c r="DG154" s="192">
        <f>SUM(DG155:DG157)</f>
        <v>0</v>
      </c>
      <c r="DH154" s="199"/>
      <c r="DI154" s="201"/>
      <c r="DJ154" s="180">
        <f>CI154</f>
        <v>0</v>
      </c>
      <c r="DK154" s="192">
        <f>DJ154+IF(LEN(DM150)=0,IF(LEN(DM146)=0,DI146,DM146),DM150)</f>
        <v>0</v>
      </c>
      <c r="DL154" s="192">
        <f>SUM(DL155:DL157)</f>
        <v>0</v>
      </c>
      <c r="DM154" s="268">
        <f>IF(LOWER(CA154)="мазутопровод",0,DK154-DL154)</f>
        <v>0</v>
      </c>
      <c r="DN154" s="199"/>
      <c r="DO154" s="199" t="str">
        <f>Z146&amp;"::"&amp;AB154</f>
        <v>::III квартал (01.07 - 30.09)</v>
      </c>
      <c r="DP154" s="199"/>
      <c r="DQ154" s="199"/>
      <c r="DR154" s="199"/>
      <c r="DS154" s="199"/>
      <c r="DT154" s="199"/>
      <c r="DU154" s="199"/>
      <c r="DV154" s="199"/>
      <c r="DW154" s="199"/>
      <c r="DX154" s="199"/>
      <c r="DY154" s="199"/>
      <c r="DZ154" s="199"/>
      <c r="EA154" s="199"/>
      <c r="EB154" s="199"/>
      <c r="EC154" s="199"/>
      <c r="ED154" s="199"/>
      <c r="EE154" s="199"/>
      <c r="EF154" s="199"/>
      <c r="EG154" s="199"/>
      <c r="EH154" s="199"/>
      <c r="EI154" s="262"/>
      <c r="EJ154" s="193"/>
      <c r="EK154" s="169"/>
      <c r="EL154" s="169"/>
      <c r="EM154" s="169"/>
      <c r="EN154" s="169"/>
      <c r="EO154" s="169"/>
      <c r="EP154" s="169"/>
      <c r="EQ154" s="169"/>
      <c r="ER154" s="169"/>
      <c r="ES154" s="169"/>
      <c r="ET154" s="169"/>
      <c r="EU154" s="169"/>
      <c r="EV154" s="169"/>
      <c r="EW154" s="169"/>
      <c r="EX154" s="169"/>
      <c r="EY154" s="169"/>
      <c r="EZ154" s="169"/>
      <c r="FA154" s="169"/>
      <c r="FB154" s="169"/>
      <c r="FC154" s="169"/>
      <c r="FD154" s="169"/>
      <c r="FE154" s="169"/>
      <c r="FF154" s="169"/>
      <c r="FG154" s="169"/>
      <c r="FH154" s="169"/>
      <c r="FI154" s="169"/>
      <c r="FJ154" s="169"/>
      <c r="FK154" s="169"/>
      <c r="FL154" s="169"/>
      <c r="FM154" s="169"/>
      <c r="FN154" s="169"/>
      <c r="FO154" s="169"/>
      <c r="FP154" s="169"/>
      <c r="FQ154" s="169"/>
      <c r="FR154" s="169"/>
      <c r="FS154" s="169"/>
      <c r="FT154" s="169"/>
      <c r="FU154" s="169"/>
      <c r="FV154" s="169"/>
      <c r="FW154" s="169"/>
      <c r="FX154" s="169"/>
      <c r="FY154" s="169"/>
      <c r="FZ154" s="169"/>
      <c r="GA154" s="169"/>
      <c r="GB154" s="169"/>
      <c r="GC154" s="169"/>
      <c r="GD154" s="169"/>
      <c r="GE154" s="169"/>
      <c r="GF154" s="169"/>
      <c r="GG154" s="169"/>
      <c r="GH154" s="169"/>
      <c r="GI154" s="169"/>
      <c r="GJ154" s="169"/>
      <c r="GK154" s="169"/>
      <c r="GL154" s="169"/>
      <c r="GM154" s="169"/>
    </row>
    <row r="155" spans="1:195" ht="12" customHeight="1">
      <c r="A155" s="169"/>
      <c r="B155" s="169"/>
      <c r="C155" s="169"/>
      <c r="D155" s="169"/>
      <c r="E155" s="196"/>
      <c r="F155" s="218"/>
      <c r="G155" s="218"/>
      <c r="H155" s="218"/>
      <c r="I155" s="218"/>
      <c r="J155" s="507"/>
      <c r="K155" s="129"/>
      <c r="L155" s="183"/>
      <c r="M155" s="183"/>
      <c r="N155" s="508"/>
      <c r="O155" s="508"/>
      <c r="P155" s="508"/>
      <c r="Q155" s="508"/>
      <c r="R155" s="508"/>
      <c r="S155" s="507"/>
      <c r="T155" s="197"/>
      <c r="U155" s="508"/>
      <c r="V155" s="508"/>
      <c r="W155" s="508"/>
      <c r="X155" s="513"/>
      <c r="Y155" s="508"/>
      <c r="Z155" s="515"/>
      <c r="AA155" s="517"/>
      <c r="AB155" s="198" t="s">
        <v>622</v>
      </c>
      <c r="AC155" s="269" t="s">
        <v>105</v>
      </c>
      <c r="AD155" s="251"/>
      <c r="AE155" s="252"/>
      <c r="AF155" s="252"/>
      <c r="AG155" s="253"/>
      <c r="AH155" s="254"/>
      <c r="AI155" s="199"/>
      <c r="AJ155" s="251"/>
      <c r="AK155" s="252"/>
      <c r="AL155" s="252"/>
      <c r="AM155" s="253"/>
      <c r="AN155" s="254"/>
      <c r="AO155" s="199"/>
      <c r="AP155" s="199" t="str">
        <f>IF(AO155="","",AO155)</f>
        <v/>
      </c>
      <c r="AQ155" s="255"/>
      <c r="AR155" s="387"/>
      <c r="AS155" s="255"/>
      <c r="AT155" s="255"/>
      <c r="AU155" s="387"/>
      <c r="AV155" s="255"/>
      <c r="AW155" s="256"/>
      <c r="AX155" s="257"/>
      <c r="AY155" s="258"/>
      <c r="AZ155" s="387"/>
      <c r="BA155" s="199"/>
      <c r="BB155" s="255"/>
      <c r="BC155" s="199"/>
      <c r="BD155" s="259"/>
      <c r="BE155" s="199"/>
      <c r="BF155" s="260"/>
      <c r="BG155" s="199"/>
      <c r="BH155" s="260"/>
      <c r="BI155" s="199"/>
      <c r="BJ155" s="199"/>
      <c r="BK155" s="199"/>
      <c r="BL155" s="256"/>
      <c r="BM155" s="199"/>
      <c r="BN155" s="256"/>
      <c r="BO155" s="199"/>
      <c r="BP155" s="199"/>
      <c r="BQ155" s="199"/>
      <c r="BR155" s="199"/>
      <c r="BS155" s="199"/>
      <c r="BT155" s="199"/>
      <c r="BU155" s="199"/>
      <c r="BV155" s="230"/>
      <c r="BW155" s="199"/>
      <c r="BX155" s="199"/>
      <c r="BY155" s="199"/>
      <c r="BZ155" s="200"/>
      <c r="CA155" s="261"/>
      <c r="CB155" s="200"/>
      <c r="CC155" s="185"/>
      <c r="CD155" s="192">
        <f>CC155*$T155</f>
        <v>0</v>
      </c>
      <c r="CE155" s="185"/>
      <c r="CF155" s="192">
        <f>CE155*$T155</f>
        <v>0</v>
      </c>
      <c r="CG155" s="192">
        <f>CC155-CE155-CW155</f>
        <v>0</v>
      </c>
      <c r="CH155" s="192">
        <f>CD155-CF155-CW155*$T155</f>
        <v>0</v>
      </c>
      <c r="CI155" s="185"/>
      <c r="CJ155" s="192">
        <f t="shared" ref="CJ155:CK157" si="18">CC155*$CI155/1000</f>
        <v>0</v>
      </c>
      <c r="CK155" s="192">
        <f t="shared" si="18"/>
        <v>0</v>
      </c>
      <c r="CL155" s="199"/>
      <c r="CM155" s="199"/>
      <c r="CN155" s="199"/>
      <c r="CO155" s="199"/>
      <c r="CP155" s="199"/>
      <c r="CQ155" s="240"/>
      <c r="CR155" s="199"/>
      <c r="CS155" s="239"/>
      <c r="CT155" s="239"/>
      <c r="CU155" s="199"/>
      <c r="CV155" s="201"/>
      <c r="CW155" s="201"/>
      <c r="CX155" s="201"/>
      <c r="CY155" s="201"/>
      <c r="CZ155" s="201"/>
      <c r="DA155" s="201"/>
      <c r="DB155" s="201"/>
      <c r="DC155" s="201"/>
      <c r="DD155" s="199"/>
      <c r="DE155" s="192">
        <f>SUM(DF155:DG155)</f>
        <v>0</v>
      </c>
      <c r="DF155" s="185"/>
      <c r="DG155" s="185"/>
      <c r="DH155" s="199"/>
      <c r="DI155" s="201"/>
      <c r="DJ155" s="201"/>
      <c r="DK155" s="201"/>
      <c r="DL155" s="214">
        <f>DE155</f>
        <v>0</v>
      </c>
      <c r="DM155" s="201"/>
      <c r="DN155" s="199"/>
      <c r="DO155" s="199"/>
      <c r="DP155" s="199"/>
      <c r="DQ155" s="199"/>
      <c r="DR155" s="199"/>
      <c r="DS155" s="199"/>
      <c r="DT155" s="199"/>
      <c r="DU155" s="199"/>
      <c r="DV155" s="199"/>
      <c r="DW155" s="199"/>
      <c r="DX155" s="199"/>
      <c r="DY155" s="199"/>
      <c r="DZ155" s="199"/>
      <c r="EA155" s="199"/>
      <c r="EB155" s="199"/>
      <c r="EC155" s="199"/>
      <c r="ED155" s="199"/>
      <c r="EE155" s="199"/>
      <c r="EF155" s="199"/>
      <c r="EG155" s="199"/>
      <c r="EH155" s="199"/>
      <c r="EI155" s="262"/>
      <c r="EJ155" s="193"/>
      <c r="EK155" s="169"/>
      <c r="EL155" s="169"/>
      <c r="EM155" s="169"/>
      <c r="EN155" s="169"/>
      <c r="EO155" s="169"/>
      <c r="EP155" s="169"/>
      <c r="EQ155" s="169"/>
      <c r="ER155" s="169"/>
      <c r="ES155" s="169"/>
      <c r="ET155" s="169"/>
      <c r="EU155" s="169"/>
      <c r="EV155" s="169"/>
      <c r="EW155" s="169"/>
      <c r="EX155" s="169"/>
      <c r="EY155" s="169"/>
      <c r="EZ155" s="169"/>
      <c r="FA155" s="169"/>
      <c r="FB155" s="169"/>
      <c r="FC155" s="169"/>
      <c r="FD155" s="169"/>
      <c r="FE155" s="169"/>
      <c r="FF155" s="169"/>
      <c r="FG155" s="169"/>
      <c r="FH155" s="169"/>
      <c r="FI155" s="169"/>
      <c r="FJ155" s="169"/>
      <c r="FK155" s="169"/>
      <c r="FL155" s="169"/>
      <c r="FM155" s="169"/>
      <c r="FN155" s="169"/>
      <c r="FO155" s="169"/>
      <c r="FP155" s="169"/>
      <c r="FQ155" s="169"/>
      <c r="FR155" s="169"/>
      <c r="FS155" s="169"/>
      <c r="FT155" s="169"/>
      <c r="FU155" s="169"/>
      <c r="FV155" s="169"/>
      <c r="FW155" s="169"/>
      <c r="FX155" s="169"/>
      <c r="FY155" s="169"/>
      <c r="FZ155" s="169"/>
      <c r="GA155" s="169"/>
      <c r="GB155" s="169"/>
      <c r="GC155" s="169"/>
      <c r="GD155" s="169"/>
      <c r="GE155" s="169"/>
      <c r="GF155" s="169"/>
      <c r="GG155" s="169"/>
      <c r="GH155" s="169"/>
      <c r="GI155" s="169"/>
      <c r="GJ155" s="169"/>
      <c r="GK155" s="169"/>
      <c r="GL155" s="169"/>
      <c r="GM155" s="169"/>
    </row>
    <row r="156" spans="1:195" ht="12" customHeight="1">
      <c r="A156" s="169"/>
      <c r="B156" s="169"/>
      <c r="C156" s="169"/>
      <c r="D156" s="169"/>
      <c r="E156" s="196"/>
      <c r="F156" s="218"/>
      <c r="G156" s="218"/>
      <c r="H156" s="218"/>
      <c r="I156" s="218"/>
      <c r="J156" s="507"/>
      <c r="K156" s="129"/>
      <c r="L156" s="183"/>
      <c r="M156" s="183"/>
      <c r="N156" s="508"/>
      <c r="O156" s="508"/>
      <c r="P156" s="508"/>
      <c r="Q156" s="508"/>
      <c r="R156" s="508"/>
      <c r="S156" s="507"/>
      <c r="T156" s="197"/>
      <c r="U156" s="508"/>
      <c r="V156" s="508"/>
      <c r="W156" s="508"/>
      <c r="X156" s="513"/>
      <c r="Y156" s="508"/>
      <c r="Z156" s="515"/>
      <c r="AA156" s="517"/>
      <c r="AB156" s="198" t="s">
        <v>623</v>
      </c>
      <c r="AC156" s="269" t="s">
        <v>105</v>
      </c>
      <c r="AD156" s="251"/>
      <c r="AE156" s="252"/>
      <c r="AF156" s="252"/>
      <c r="AG156" s="253"/>
      <c r="AH156" s="254"/>
      <c r="AI156" s="199"/>
      <c r="AJ156" s="251"/>
      <c r="AK156" s="252"/>
      <c r="AL156" s="252"/>
      <c r="AM156" s="253"/>
      <c r="AN156" s="254"/>
      <c r="AO156" s="199"/>
      <c r="AP156" s="199" t="str">
        <f>IF(AO156="","",AO156)</f>
        <v/>
      </c>
      <c r="AQ156" s="255"/>
      <c r="AR156" s="387"/>
      <c r="AS156" s="255"/>
      <c r="AT156" s="255"/>
      <c r="AU156" s="387"/>
      <c r="AV156" s="255"/>
      <c r="AW156" s="256"/>
      <c r="AX156" s="257"/>
      <c r="AY156" s="258"/>
      <c r="AZ156" s="387"/>
      <c r="BA156" s="199"/>
      <c r="BB156" s="255"/>
      <c r="BC156" s="199"/>
      <c r="BD156" s="259"/>
      <c r="BE156" s="199"/>
      <c r="BF156" s="260"/>
      <c r="BG156" s="199"/>
      <c r="BH156" s="260"/>
      <c r="BI156" s="199"/>
      <c r="BJ156" s="199"/>
      <c r="BK156" s="199"/>
      <c r="BL156" s="256"/>
      <c r="BM156" s="199"/>
      <c r="BN156" s="256"/>
      <c r="BO156" s="199"/>
      <c r="BP156" s="199"/>
      <c r="BQ156" s="199"/>
      <c r="BR156" s="199"/>
      <c r="BS156" s="199"/>
      <c r="BT156" s="199"/>
      <c r="BU156" s="199"/>
      <c r="BV156" s="230"/>
      <c r="BW156" s="199"/>
      <c r="BX156" s="199"/>
      <c r="BY156" s="199"/>
      <c r="BZ156" s="200"/>
      <c r="CA156" s="261"/>
      <c r="CB156" s="200"/>
      <c r="CC156" s="185"/>
      <c r="CD156" s="192">
        <f>CC156*$T156</f>
        <v>0</v>
      </c>
      <c r="CE156" s="185"/>
      <c r="CF156" s="192">
        <f>CE156*$T156</f>
        <v>0</v>
      </c>
      <c r="CG156" s="192">
        <f>CC156-CE156-CW156</f>
        <v>0</v>
      </c>
      <c r="CH156" s="192">
        <f>CD156-CF156-CW156*$T156</f>
        <v>0</v>
      </c>
      <c r="CI156" s="185"/>
      <c r="CJ156" s="192">
        <f t="shared" si="18"/>
        <v>0</v>
      </c>
      <c r="CK156" s="192">
        <f t="shared" si="18"/>
        <v>0</v>
      </c>
      <c r="CL156" s="199"/>
      <c r="CM156" s="199"/>
      <c r="CN156" s="199"/>
      <c r="CO156" s="199"/>
      <c r="CP156" s="199"/>
      <c r="CQ156" s="240"/>
      <c r="CR156" s="199"/>
      <c r="CS156" s="239"/>
      <c r="CT156" s="239"/>
      <c r="CU156" s="199"/>
      <c r="CV156" s="201"/>
      <c r="CW156" s="201"/>
      <c r="CX156" s="201"/>
      <c r="CY156" s="201"/>
      <c r="CZ156" s="201"/>
      <c r="DA156" s="201"/>
      <c r="DB156" s="201"/>
      <c r="DC156" s="201"/>
      <c r="DD156" s="199"/>
      <c r="DE156" s="192">
        <f>SUM(DF156:DG156)</f>
        <v>0</v>
      </c>
      <c r="DF156" s="185"/>
      <c r="DG156" s="185"/>
      <c r="DH156" s="199"/>
      <c r="DI156" s="201"/>
      <c r="DJ156" s="201"/>
      <c r="DK156" s="201"/>
      <c r="DL156" s="214">
        <f>DE156</f>
        <v>0</v>
      </c>
      <c r="DM156" s="201"/>
      <c r="DN156" s="199"/>
      <c r="DO156" s="199"/>
      <c r="DP156" s="199"/>
      <c r="DQ156" s="199"/>
      <c r="DR156" s="199"/>
      <c r="DS156" s="199"/>
      <c r="DT156" s="199"/>
      <c r="DU156" s="199"/>
      <c r="DV156" s="199"/>
      <c r="DW156" s="199"/>
      <c r="DX156" s="199"/>
      <c r="DY156" s="199"/>
      <c r="DZ156" s="199"/>
      <c r="EA156" s="199"/>
      <c r="EB156" s="199"/>
      <c r="EC156" s="199"/>
      <c r="ED156" s="199"/>
      <c r="EE156" s="199"/>
      <c r="EF156" s="199"/>
      <c r="EG156" s="199"/>
      <c r="EH156" s="199"/>
      <c r="EI156" s="262"/>
      <c r="EJ156" s="193"/>
      <c r="EK156" s="169"/>
      <c r="EL156" s="169"/>
      <c r="EM156" s="169"/>
      <c r="EN156" s="169"/>
      <c r="EO156" s="169"/>
      <c r="EP156" s="169"/>
      <c r="EQ156" s="169"/>
      <c r="ER156" s="169"/>
      <c r="ES156" s="169"/>
      <c r="ET156" s="169"/>
      <c r="EU156" s="169"/>
      <c r="EV156" s="169"/>
      <c r="EW156" s="169"/>
      <c r="EX156" s="169"/>
      <c r="EY156" s="169"/>
      <c r="EZ156" s="169"/>
      <c r="FA156" s="169"/>
      <c r="FB156" s="169"/>
      <c r="FC156" s="169"/>
      <c r="FD156" s="169"/>
      <c r="FE156" s="169"/>
      <c r="FF156" s="169"/>
      <c r="FG156" s="169"/>
      <c r="FH156" s="169"/>
      <c r="FI156" s="169"/>
      <c r="FJ156" s="169"/>
      <c r="FK156" s="169"/>
      <c r="FL156" s="169"/>
      <c r="FM156" s="169"/>
      <c r="FN156" s="169"/>
      <c r="FO156" s="169"/>
      <c r="FP156" s="169"/>
      <c r="FQ156" s="169"/>
      <c r="FR156" s="169"/>
      <c r="FS156" s="169"/>
      <c r="FT156" s="169"/>
      <c r="FU156" s="169"/>
      <c r="FV156" s="169"/>
      <c r="FW156" s="169"/>
      <c r="FX156" s="169"/>
      <c r="FY156" s="169"/>
      <c r="FZ156" s="169"/>
      <c r="GA156" s="169"/>
      <c r="GB156" s="169"/>
      <c r="GC156" s="169"/>
      <c r="GD156" s="169"/>
      <c r="GE156" s="169"/>
      <c r="GF156" s="169"/>
      <c r="GG156" s="169"/>
      <c r="GH156" s="169"/>
      <c r="GI156" s="169"/>
      <c r="GJ156" s="169"/>
      <c r="GK156" s="169"/>
      <c r="GL156" s="169"/>
      <c r="GM156" s="169"/>
    </row>
    <row r="157" spans="1:195" ht="12" customHeight="1">
      <c r="A157" s="169"/>
      <c r="B157" s="169"/>
      <c r="C157" s="169"/>
      <c r="D157" s="169"/>
      <c r="E157" s="196"/>
      <c r="F157" s="218"/>
      <c r="G157" s="218"/>
      <c r="H157" s="218"/>
      <c r="I157" s="218"/>
      <c r="J157" s="507"/>
      <c r="K157" s="129"/>
      <c r="L157" s="183"/>
      <c r="M157" s="183"/>
      <c r="N157" s="508"/>
      <c r="O157" s="508"/>
      <c r="P157" s="508"/>
      <c r="Q157" s="508"/>
      <c r="R157" s="508"/>
      <c r="S157" s="507"/>
      <c r="T157" s="197"/>
      <c r="U157" s="508"/>
      <c r="V157" s="508"/>
      <c r="W157" s="508"/>
      <c r="X157" s="513"/>
      <c r="Y157" s="508"/>
      <c r="Z157" s="515"/>
      <c r="AA157" s="517"/>
      <c r="AB157" s="198" t="s">
        <v>624</v>
      </c>
      <c r="AC157" s="269" t="s">
        <v>105</v>
      </c>
      <c r="AD157" s="251"/>
      <c r="AE157" s="252"/>
      <c r="AF157" s="252"/>
      <c r="AG157" s="253"/>
      <c r="AH157" s="254"/>
      <c r="AI157" s="199"/>
      <c r="AJ157" s="251"/>
      <c r="AK157" s="252"/>
      <c r="AL157" s="252"/>
      <c r="AM157" s="253"/>
      <c r="AN157" s="254"/>
      <c r="AO157" s="199"/>
      <c r="AP157" s="199" t="str">
        <f>IF(AO157="","",AO157)</f>
        <v/>
      </c>
      <c r="AQ157" s="255"/>
      <c r="AR157" s="387"/>
      <c r="AS157" s="255"/>
      <c r="AT157" s="255"/>
      <c r="AU157" s="387"/>
      <c r="AV157" s="255"/>
      <c r="AW157" s="256"/>
      <c r="AX157" s="257"/>
      <c r="AY157" s="258"/>
      <c r="AZ157" s="387"/>
      <c r="BA157" s="199"/>
      <c r="BB157" s="255"/>
      <c r="BC157" s="199"/>
      <c r="BD157" s="259"/>
      <c r="BE157" s="199"/>
      <c r="BF157" s="260"/>
      <c r="BG157" s="199"/>
      <c r="BH157" s="260"/>
      <c r="BI157" s="199"/>
      <c r="BJ157" s="199"/>
      <c r="BK157" s="199"/>
      <c r="BL157" s="256"/>
      <c r="BM157" s="199"/>
      <c r="BN157" s="256"/>
      <c r="BO157" s="199"/>
      <c r="BP157" s="199"/>
      <c r="BQ157" s="199"/>
      <c r="BR157" s="199"/>
      <c r="BS157" s="199"/>
      <c r="BT157" s="199"/>
      <c r="BU157" s="199"/>
      <c r="BV157" s="230"/>
      <c r="BW157" s="199"/>
      <c r="BX157" s="199"/>
      <c r="BY157" s="199"/>
      <c r="BZ157" s="200"/>
      <c r="CA157" s="261"/>
      <c r="CB157" s="200"/>
      <c r="CC157" s="185"/>
      <c r="CD157" s="192">
        <f>CC157*$T157</f>
        <v>0</v>
      </c>
      <c r="CE157" s="185"/>
      <c r="CF157" s="192">
        <f>CE157*$T157</f>
        <v>0</v>
      </c>
      <c r="CG157" s="192">
        <f>CC157-CE157-CW157</f>
        <v>0</v>
      </c>
      <c r="CH157" s="192">
        <f>CD157-CF157-CW157*$T157</f>
        <v>0</v>
      </c>
      <c r="CI157" s="185"/>
      <c r="CJ157" s="192">
        <f t="shared" si="18"/>
        <v>0</v>
      </c>
      <c r="CK157" s="192">
        <f t="shared" si="18"/>
        <v>0</v>
      </c>
      <c r="CL157" s="199"/>
      <c r="CM157" s="199"/>
      <c r="CN157" s="199"/>
      <c r="CO157" s="199"/>
      <c r="CP157" s="199"/>
      <c r="CQ157" s="240"/>
      <c r="CR157" s="199"/>
      <c r="CS157" s="239"/>
      <c r="CT157" s="239"/>
      <c r="CU157" s="199"/>
      <c r="CV157" s="201"/>
      <c r="CW157" s="201"/>
      <c r="CX157" s="201"/>
      <c r="CY157" s="201"/>
      <c r="CZ157" s="201"/>
      <c r="DA157" s="201"/>
      <c r="DB157" s="201"/>
      <c r="DC157" s="201"/>
      <c r="DD157" s="199"/>
      <c r="DE157" s="192">
        <f>SUM(DF157:DG157)</f>
        <v>0</v>
      </c>
      <c r="DF157" s="185"/>
      <c r="DG157" s="185"/>
      <c r="DH157" s="199"/>
      <c r="DI157" s="201"/>
      <c r="DJ157" s="201"/>
      <c r="DK157" s="201"/>
      <c r="DL157" s="214">
        <f>DE157</f>
        <v>0</v>
      </c>
      <c r="DM157" s="201"/>
      <c r="DN157" s="199"/>
      <c r="DO157" s="199"/>
      <c r="DP157" s="199"/>
      <c r="DQ157" s="199"/>
      <c r="DR157" s="199"/>
      <c r="DS157" s="199"/>
      <c r="DT157" s="199"/>
      <c r="DU157" s="199"/>
      <c r="DV157" s="199"/>
      <c r="DW157" s="199"/>
      <c r="DX157" s="199"/>
      <c r="DY157" s="199"/>
      <c r="DZ157" s="199"/>
      <c r="EA157" s="199"/>
      <c r="EB157" s="199"/>
      <c r="EC157" s="199"/>
      <c r="ED157" s="199"/>
      <c r="EE157" s="199"/>
      <c r="EF157" s="199"/>
      <c r="EG157" s="199"/>
      <c r="EH157" s="199"/>
      <c r="EI157" s="262"/>
      <c r="EJ157" s="193"/>
      <c r="EK157" s="169"/>
      <c r="EL157" s="169"/>
      <c r="EM157" s="169"/>
      <c r="EN157" s="169"/>
      <c r="EO157" s="169"/>
      <c r="EP157" s="169"/>
      <c r="EQ157" s="169"/>
      <c r="ER157" s="169"/>
      <c r="ES157" s="169"/>
      <c r="ET157" s="169"/>
      <c r="EU157" s="169"/>
      <c r="EV157" s="169"/>
      <c r="EW157" s="169"/>
      <c r="EX157" s="169"/>
      <c r="EY157" s="169"/>
      <c r="EZ157" s="169"/>
      <c r="FA157" s="169"/>
      <c r="FB157" s="169"/>
      <c r="FC157" s="169"/>
      <c r="FD157" s="169"/>
      <c r="FE157" s="169"/>
      <c r="FF157" s="169"/>
      <c r="FG157" s="169"/>
      <c r="FH157" s="169"/>
      <c r="FI157" s="169"/>
      <c r="FJ157" s="169"/>
      <c r="FK157" s="169"/>
      <c r="FL157" s="169"/>
      <c r="FM157" s="169"/>
      <c r="FN157" s="169"/>
      <c r="FO157" s="169"/>
      <c r="FP157" s="169"/>
      <c r="FQ157" s="169"/>
      <c r="FR157" s="169"/>
      <c r="FS157" s="169"/>
      <c r="FT157" s="169"/>
      <c r="FU157" s="169"/>
      <c r="FV157" s="169"/>
      <c r="FW157" s="169"/>
      <c r="FX157" s="169"/>
      <c r="FY157" s="169"/>
      <c r="FZ157" s="169"/>
      <c r="GA157" s="169"/>
      <c r="GB157" s="169"/>
      <c r="GC157" s="169"/>
      <c r="GD157" s="169"/>
      <c r="GE157" s="169"/>
      <c r="GF157" s="169"/>
      <c r="GG157" s="169"/>
      <c r="GH157" s="169"/>
      <c r="GI157" s="169"/>
      <c r="GJ157" s="169"/>
      <c r="GK157" s="169"/>
      <c r="GL157" s="169"/>
      <c r="GM157" s="169"/>
    </row>
    <row r="158" spans="1:195" ht="12" customHeight="1">
      <c r="A158" s="169"/>
      <c r="B158" s="169"/>
      <c r="C158" s="169"/>
      <c r="D158" s="169"/>
      <c r="E158" s="196"/>
      <c r="F158" s="218"/>
      <c r="G158" s="218"/>
      <c r="H158" s="218"/>
      <c r="I158" s="218"/>
      <c r="J158" s="507"/>
      <c r="K158" s="129"/>
      <c r="L158" s="183"/>
      <c r="M158" s="183"/>
      <c r="N158" s="508"/>
      <c r="O158" s="508"/>
      <c r="P158" s="508"/>
      <c r="Q158" s="508"/>
      <c r="R158" s="508"/>
      <c r="S158" s="507"/>
      <c r="T158" s="197"/>
      <c r="U158" s="508"/>
      <c r="V158" s="508"/>
      <c r="W158" s="508"/>
      <c r="X158" s="513"/>
      <c r="Y158" s="508"/>
      <c r="Z158" s="515"/>
      <c r="AA158" s="517"/>
      <c r="AB158" s="198" t="s">
        <v>625</v>
      </c>
      <c r="AC158" s="238" t="str">
        <f>IF(OR(AC159="да",AC160="да",AC161="да"),"да",IF(OR(AC159="использовались запасы прошлых периодов",AC160="использовались запасы прошлых периодов",AC161="использовались запасы прошлых периодов"),"использовались запасы прошлых периодов","топливо не использовалось"))</f>
        <v>да</v>
      </c>
      <c r="AD158" s="235"/>
      <c r="AE158" s="236"/>
      <c r="AF158" s="236"/>
      <c r="AG158" s="236"/>
      <c r="AH158" s="237"/>
      <c r="AI158" s="199"/>
      <c r="AJ158" s="235"/>
      <c r="AK158" s="236"/>
      <c r="AL158" s="236"/>
      <c r="AM158" s="236"/>
      <c r="AN158" s="237"/>
      <c r="AO158" s="199"/>
      <c r="AP158" s="199"/>
      <c r="AQ158" s="231"/>
      <c r="AR158" s="231"/>
      <c r="AS158" s="231"/>
      <c r="AT158" s="231"/>
      <c r="AU158" s="231"/>
      <c r="AV158" s="231"/>
      <c r="AW158" s="233"/>
      <c r="AX158" s="232"/>
      <c r="AY158" s="231"/>
      <c r="AZ158" s="234"/>
      <c r="BA158" s="199"/>
      <c r="BB158" s="231"/>
      <c r="BC158" s="199"/>
      <c r="BD158" s="201"/>
      <c r="BE158" s="199"/>
      <c r="BF158" s="229"/>
      <c r="BG158" s="199"/>
      <c r="BH158" s="229"/>
      <c r="BI158" s="199"/>
      <c r="BJ158" s="199"/>
      <c r="BK158" s="199"/>
      <c r="BL158" s="229"/>
      <c r="BM158" s="199"/>
      <c r="BN158" s="229"/>
      <c r="BO158" s="199"/>
      <c r="BP158" s="199"/>
      <c r="BQ158" s="199"/>
      <c r="BR158" s="199"/>
      <c r="BS158" s="199"/>
      <c r="BT158" s="199"/>
      <c r="BU158" s="199"/>
      <c r="BV158" s="201"/>
      <c r="BW158" s="199"/>
      <c r="BX158" s="199"/>
      <c r="BY158" s="199"/>
      <c r="BZ158" s="200"/>
      <c r="CA158" s="229"/>
      <c r="CB158" s="200"/>
      <c r="CC158" s="192">
        <f t="shared" ref="CC158:CH158" si="19">IF($CI158=0,0,(CC159*$CI159+CC160*$CI160+CC161*$CI161)/$CI158)</f>
        <v>0</v>
      </c>
      <c r="CD158" s="192">
        <f t="shared" si="19"/>
        <v>0</v>
      </c>
      <c r="CE158" s="192">
        <f t="shared" si="19"/>
        <v>0</v>
      </c>
      <c r="CF158" s="192">
        <f t="shared" si="19"/>
        <v>0</v>
      </c>
      <c r="CG158" s="192">
        <f t="shared" si="19"/>
        <v>0</v>
      </c>
      <c r="CH158" s="192">
        <f t="shared" si="19"/>
        <v>0</v>
      </c>
      <c r="CI158" s="192">
        <f>SUM(CI159:CI161)</f>
        <v>0</v>
      </c>
      <c r="CJ158" s="192">
        <f>SUM(CJ159:CJ161)</f>
        <v>0</v>
      </c>
      <c r="CK158" s="192">
        <f>SUM(CK159:CK161)</f>
        <v>0</v>
      </c>
      <c r="CL158" s="199"/>
      <c r="CM158" s="199"/>
      <c r="CN158" s="199"/>
      <c r="CO158" s="199"/>
      <c r="CP158" s="199"/>
      <c r="CQ158" s="239"/>
      <c r="CR158" s="199"/>
      <c r="CS158" s="239"/>
      <c r="CT158" s="239"/>
      <c r="CU158" s="199"/>
      <c r="CV158" s="201"/>
      <c r="CW158" s="201"/>
      <c r="CX158" s="201"/>
      <c r="CY158" s="201"/>
      <c r="CZ158" s="201"/>
      <c r="DA158" s="201"/>
      <c r="DB158" s="201"/>
      <c r="DC158" s="201"/>
      <c r="DD158" s="199"/>
      <c r="DE158" s="192">
        <f>SUM(DE159:DE161)</f>
        <v>0</v>
      </c>
      <c r="DF158" s="192">
        <f>SUM(DF159:DF161)</f>
        <v>0</v>
      </c>
      <c r="DG158" s="192">
        <f>SUM(DG159:DG161)</f>
        <v>0</v>
      </c>
      <c r="DH158" s="199"/>
      <c r="DI158" s="201"/>
      <c r="DJ158" s="180">
        <f>CI158</f>
        <v>0</v>
      </c>
      <c r="DK158" s="192">
        <f>DJ158+IF(LEN(DM154)=0,IF(LEN(DM150)=0,IF(LEN(DM146)=0,DI146,DM146),DM150),DM154)</f>
        <v>0</v>
      </c>
      <c r="DL158" s="192">
        <f>SUM(DL159:DL161)</f>
        <v>0</v>
      </c>
      <c r="DM158" s="268">
        <f>IF(LOWER(CA158)="мазутопровод",0,DK158-DL158)</f>
        <v>0</v>
      </c>
      <c r="DN158" s="199"/>
      <c r="DO158" s="199" t="str">
        <f>Z146&amp;"::"&amp;AB158</f>
        <v>::IV квартал (01.10 - 31.12)</v>
      </c>
      <c r="DP158" s="199"/>
      <c r="DQ158" s="199"/>
      <c r="DR158" s="199"/>
      <c r="DS158" s="199"/>
      <c r="DT158" s="199"/>
      <c r="DU158" s="199"/>
      <c r="DV158" s="199"/>
      <c r="DW158" s="199"/>
      <c r="DX158" s="199"/>
      <c r="DY158" s="199"/>
      <c r="DZ158" s="199"/>
      <c r="EA158" s="199"/>
      <c r="EB158" s="199"/>
      <c r="EC158" s="199"/>
      <c r="ED158" s="199"/>
      <c r="EE158" s="199"/>
      <c r="EF158" s="199"/>
      <c r="EG158" s="199"/>
      <c r="EH158" s="199"/>
      <c r="EI158" s="262"/>
      <c r="EJ158" s="193"/>
      <c r="EK158" s="169"/>
      <c r="EL158" s="169"/>
      <c r="EM158" s="169"/>
      <c r="EN158" s="169"/>
      <c r="EO158" s="169"/>
      <c r="EP158" s="169"/>
      <c r="EQ158" s="169"/>
      <c r="ER158" s="169"/>
      <c r="ES158" s="169"/>
      <c r="ET158" s="169"/>
      <c r="EU158" s="169"/>
      <c r="EV158" s="169"/>
      <c r="EW158" s="169"/>
      <c r="EX158" s="169"/>
      <c r="EY158" s="169"/>
      <c r="EZ158" s="169"/>
      <c r="FA158" s="169"/>
      <c r="FB158" s="169"/>
      <c r="FC158" s="169"/>
      <c r="FD158" s="169"/>
      <c r="FE158" s="169"/>
      <c r="FF158" s="169"/>
      <c r="FG158" s="169"/>
      <c r="FH158" s="169"/>
      <c r="FI158" s="169"/>
      <c r="FJ158" s="169"/>
      <c r="FK158" s="169"/>
      <c r="FL158" s="169"/>
      <c r="FM158" s="169"/>
      <c r="FN158" s="169"/>
      <c r="FO158" s="169"/>
      <c r="FP158" s="169"/>
      <c r="FQ158" s="169"/>
      <c r="FR158" s="169"/>
      <c r="FS158" s="169"/>
      <c r="FT158" s="169"/>
      <c r="FU158" s="169"/>
      <c r="FV158" s="169"/>
      <c r="FW158" s="169"/>
      <c r="FX158" s="169"/>
      <c r="FY158" s="169"/>
      <c r="FZ158" s="169"/>
      <c r="GA158" s="169"/>
      <c r="GB158" s="169"/>
      <c r="GC158" s="169"/>
      <c r="GD158" s="169"/>
      <c r="GE158" s="169"/>
      <c r="GF158" s="169"/>
      <c r="GG158" s="169"/>
      <c r="GH158" s="169"/>
      <c r="GI158" s="169"/>
      <c r="GJ158" s="169"/>
      <c r="GK158" s="169"/>
      <c r="GL158" s="169"/>
      <c r="GM158" s="169"/>
    </row>
    <row r="159" spans="1:195" ht="12" customHeight="1">
      <c r="A159" s="169"/>
      <c r="B159" s="169"/>
      <c r="C159" s="169"/>
      <c r="D159" s="169"/>
      <c r="E159" s="196"/>
      <c r="F159" s="218"/>
      <c r="G159" s="218"/>
      <c r="H159" s="218"/>
      <c r="I159" s="218"/>
      <c r="J159" s="507"/>
      <c r="K159" s="129"/>
      <c r="L159" s="183"/>
      <c r="M159" s="183"/>
      <c r="N159" s="508"/>
      <c r="O159" s="508"/>
      <c r="P159" s="508"/>
      <c r="Q159" s="508"/>
      <c r="R159" s="508"/>
      <c r="S159" s="507"/>
      <c r="T159" s="197"/>
      <c r="U159" s="508"/>
      <c r="V159" s="508"/>
      <c r="W159" s="508"/>
      <c r="X159" s="513"/>
      <c r="Y159" s="508"/>
      <c r="Z159" s="515"/>
      <c r="AA159" s="517"/>
      <c r="AB159" s="198" t="s">
        <v>626</v>
      </c>
      <c r="AC159" s="285" t="s">
        <v>105</v>
      </c>
      <c r="AD159" s="251"/>
      <c r="AE159" s="252"/>
      <c r="AF159" s="252"/>
      <c r="AG159" s="253"/>
      <c r="AH159" s="254"/>
      <c r="AI159" s="199"/>
      <c r="AJ159" s="251"/>
      <c r="AK159" s="252"/>
      <c r="AL159" s="252"/>
      <c r="AM159" s="253"/>
      <c r="AN159" s="254"/>
      <c r="AO159" s="199"/>
      <c r="AP159" s="199" t="str">
        <f>IF(AO159="","",AO159)</f>
        <v/>
      </c>
      <c r="AQ159" s="255"/>
      <c r="AR159" s="387"/>
      <c r="AS159" s="255"/>
      <c r="AT159" s="255"/>
      <c r="AU159" s="387"/>
      <c r="AV159" s="255"/>
      <c r="AW159" s="256"/>
      <c r="AX159" s="257"/>
      <c r="AY159" s="258"/>
      <c r="AZ159" s="387"/>
      <c r="BA159" s="199"/>
      <c r="BB159" s="255"/>
      <c r="BC159" s="199"/>
      <c r="BD159" s="259"/>
      <c r="BE159" s="199"/>
      <c r="BF159" s="260"/>
      <c r="BG159" s="199"/>
      <c r="BH159" s="260"/>
      <c r="BI159" s="199"/>
      <c r="BJ159" s="199"/>
      <c r="BK159" s="199"/>
      <c r="BL159" s="256"/>
      <c r="BM159" s="199"/>
      <c r="BN159" s="256"/>
      <c r="BO159" s="199"/>
      <c r="BP159" s="199"/>
      <c r="BQ159" s="199"/>
      <c r="BR159" s="199"/>
      <c r="BS159" s="199"/>
      <c r="BT159" s="199"/>
      <c r="BU159" s="199"/>
      <c r="BV159" s="230"/>
      <c r="BW159" s="199"/>
      <c r="BX159" s="199"/>
      <c r="BY159" s="199"/>
      <c r="BZ159" s="200"/>
      <c r="CA159" s="261"/>
      <c r="CB159" s="200"/>
      <c r="CC159" s="185"/>
      <c r="CD159" s="192">
        <f>CC159*$T159</f>
        <v>0</v>
      </c>
      <c r="CE159" s="185"/>
      <c r="CF159" s="192">
        <f>CE159*$T159</f>
        <v>0</v>
      </c>
      <c r="CG159" s="192">
        <f>CC159-CE159-CW159</f>
        <v>0</v>
      </c>
      <c r="CH159" s="192">
        <f>CD159-CF159-CW159*$T159</f>
        <v>0</v>
      </c>
      <c r="CI159" s="185"/>
      <c r="CJ159" s="192">
        <f t="shared" ref="CJ159:CK161" si="20">CC159*$CI159/1000</f>
        <v>0</v>
      </c>
      <c r="CK159" s="192">
        <f t="shared" si="20"/>
        <v>0</v>
      </c>
      <c r="CL159" s="199"/>
      <c r="CM159" s="199"/>
      <c r="CN159" s="199"/>
      <c r="CO159" s="199"/>
      <c r="CP159" s="199"/>
      <c r="CQ159" s="240"/>
      <c r="CR159" s="199"/>
      <c r="CS159" s="239"/>
      <c r="CT159" s="239"/>
      <c r="CU159" s="199"/>
      <c r="CV159" s="201"/>
      <c r="CW159" s="201"/>
      <c r="CX159" s="201"/>
      <c r="CY159" s="201"/>
      <c r="CZ159" s="201"/>
      <c r="DA159" s="201"/>
      <c r="DB159" s="201"/>
      <c r="DC159" s="201"/>
      <c r="DD159" s="199"/>
      <c r="DE159" s="192">
        <f>SUM(DF159:DG159)</f>
        <v>0</v>
      </c>
      <c r="DF159" s="185"/>
      <c r="DG159" s="185"/>
      <c r="DH159" s="199"/>
      <c r="DI159" s="201"/>
      <c r="DJ159" s="201"/>
      <c r="DK159" s="201"/>
      <c r="DL159" s="214">
        <f>DE159</f>
        <v>0</v>
      </c>
      <c r="DM159" s="201"/>
      <c r="DN159" s="199"/>
      <c r="DO159" s="199"/>
      <c r="DP159" s="199"/>
      <c r="DQ159" s="199"/>
      <c r="DR159" s="199"/>
      <c r="DS159" s="199"/>
      <c r="DT159" s="199"/>
      <c r="DU159" s="199"/>
      <c r="DV159" s="199"/>
      <c r="DW159" s="199"/>
      <c r="DX159" s="199"/>
      <c r="DY159" s="199"/>
      <c r="DZ159" s="199"/>
      <c r="EA159" s="199"/>
      <c r="EB159" s="199"/>
      <c r="EC159" s="199"/>
      <c r="ED159" s="199"/>
      <c r="EE159" s="199"/>
      <c r="EF159" s="199"/>
      <c r="EG159" s="199"/>
      <c r="EH159" s="199"/>
      <c r="EI159" s="262"/>
      <c r="EJ159" s="193"/>
      <c r="EK159" s="169"/>
      <c r="EL159" s="169"/>
      <c r="EM159" s="169"/>
      <c r="EN159" s="169"/>
      <c r="EO159" s="169"/>
      <c r="EP159" s="169"/>
      <c r="EQ159" s="169"/>
      <c r="ER159" s="169"/>
      <c r="ES159" s="169"/>
      <c r="ET159" s="169"/>
      <c r="EU159" s="169"/>
      <c r="EV159" s="169"/>
      <c r="EW159" s="169"/>
      <c r="EX159" s="169"/>
      <c r="EY159" s="169"/>
      <c r="EZ159" s="169"/>
      <c r="FA159" s="169"/>
      <c r="FB159" s="169"/>
      <c r="FC159" s="169"/>
      <c r="FD159" s="169"/>
      <c r="FE159" s="169"/>
      <c r="FF159" s="169"/>
      <c r="FG159" s="169"/>
      <c r="FH159" s="169"/>
      <c r="FI159" s="169"/>
      <c r="FJ159" s="169"/>
      <c r="FK159" s="169"/>
      <c r="FL159" s="169"/>
      <c r="FM159" s="169"/>
      <c r="FN159" s="169"/>
      <c r="FO159" s="169"/>
      <c r="FP159" s="169"/>
      <c r="FQ159" s="169"/>
      <c r="FR159" s="169"/>
      <c r="FS159" s="169"/>
      <c r="FT159" s="169"/>
      <c r="FU159" s="169"/>
      <c r="FV159" s="169"/>
      <c r="FW159" s="169"/>
      <c r="FX159" s="169"/>
      <c r="FY159" s="169"/>
      <c r="FZ159" s="169"/>
      <c r="GA159" s="169"/>
      <c r="GB159" s="169"/>
      <c r="GC159" s="169"/>
      <c r="GD159" s="169"/>
      <c r="GE159" s="169"/>
      <c r="GF159" s="169"/>
      <c r="GG159" s="169"/>
      <c r="GH159" s="169"/>
      <c r="GI159" s="169"/>
      <c r="GJ159" s="169"/>
      <c r="GK159" s="169"/>
      <c r="GL159" s="169"/>
      <c r="GM159" s="169"/>
    </row>
    <row r="160" spans="1:195" ht="12" customHeight="1">
      <c r="A160" s="169"/>
      <c r="B160" s="169"/>
      <c r="C160" s="169"/>
      <c r="D160" s="169"/>
      <c r="E160" s="196"/>
      <c r="F160" s="218"/>
      <c r="G160" s="218"/>
      <c r="H160" s="218"/>
      <c r="I160" s="218"/>
      <c r="J160" s="507"/>
      <c r="K160" s="129"/>
      <c r="L160" s="183"/>
      <c r="M160" s="183"/>
      <c r="N160" s="508"/>
      <c r="O160" s="508"/>
      <c r="P160" s="508"/>
      <c r="Q160" s="508"/>
      <c r="R160" s="508"/>
      <c r="S160" s="507"/>
      <c r="T160" s="197"/>
      <c r="U160" s="508"/>
      <c r="V160" s="508"/>
      <c r="W160" s="508"/>
      <c r="X160" s="513"/>
      <c r="Y160" s="508"/>
      <c r="Z160" s="515"/>
      <c r="AA160" s="517"/>
      <c r="AB160" s="198" t="s">
        <v>627</v>
      </c>
      <c r="AC160" s="285" t="s">
        <v>105</v>
      </c>
      <c r="AD160" s="251"/>
      <c r="AE160" s="252"/>
      <c r="AF160" s="252"/>
      <c r="AG160" s="253"/>
      <c r="AH160" s="254"/>
      <c r="AI160" s="199"/>
      <c r="AJ160" s="251"/>
      <c r="AK160" s="252"/>
      <c r="AL160" s="252"/>
      <c r="AM160" s="253"/>
      <c r="AN160" s="254"/>
      <c r="AO160" s="199"/>
      <c r="AP160" s="199" t="str">
        <f>IF(AO160="","",AO160)</f>
        <v/>
      </c>
      <c r="AQ160" s="255"/>
      <c r="AR160" s="387"/>
      <c r="AS160" s="255"/>
      <c r="AT160" s="255"/>
      <c r="AU160" s="387"/>
      <c r="AV160" s="255"/>
      <c r="AW160" s="256"/>
      <c r="AX160" s="257"/>
      <c r="AY160" s="258"/>
      <c r="AZ160" s="387"/>
      <c r="BA160" s="199"/>
      <c r="BB160" s="255"/>
      <c r="BC160" s="199"/>
      <c r="BD160" s="259"/>
      <c r="BE160" s="199"/>
      <c r="BF160" s="260"/>
      <c r="BG160" s="199"/>
      <c r="BH160" s="260"/>
      <c r="BI160" s="199"/>
      <c r="BJ160" s="199"/>
      <c r="BK160" s="199"/>
      <c r="BL160" s="256"/>
      <c r="BM160" s="199"/>
      <c r="BN160" s="256"/>
      <c r="BO160" s="199"/>
      <c r="BP160" s="199"/>
      <c r="BQ160" s="199"/>
      <c r="BR160" s="199"/>
      <c r="BS160" s="199"/>
      <c r="BT160" s="199"/>
      <c r="BU160" s="199"/>
      <c r="BV160" s="230"/>
      <c r="BW160" s="199"/>
      <c r="BX160" s="199"/>
      <c r="BY160" s="199"/>
      <c r="BZ160" s="200"/>
      <c r="CA160" s="261"/>
      <c r="CB160" s="200"/>
      <c r="CC160" s="185"/>
      <c r="CD160" s="192">
        <f>CC160*$T160</f>
        <v>0</v>
      </c>
      <c r="CE160" s="185"/>
      <c r="CF160" s="192">
        <f>CE160*$T160</f>
        <v>0</v>
      </c>
      <c r="CG160" s="192">
        <f>CC160-CE160-CW160</f>
        <v>0</v>
      </c>
      <c r="CH160" s="192">
        <f>CD160-CF160-CW160*$T160</f>
        <v>0</v>
      </c>
      <c r="CI160" s="185"/>
      <c r="CJ160" s="192">
        <f t="shared" si="20"/>
        <v>0</v>
      </c>
      <c r="CK160" s="192">
        <f t="shared" si="20"/>
        <v>0</v>
      </c>
      <c r="CL160" s="199"/>
      <c r="CM160" s="199"/>
      <c r="CN160" s="199"/>
      <c r="CO160" s="199"/>
      <c r="CP160" s="199"/>
      <c r="CQ160" s="240"/>
      <c r="CR160" s="199"/>
      <c r="CS160" s="239"/>
      <c r="CT160" s="239"/>
      <c r="CU160" s="199"/>
      <c r="CV160" s="201"/>
      <c r="CW160" s="201"/>
      <c r="CX160" s="201"/>
      <c r="CY160" s="201"/>
      <c r="CZ160" s="201"/>
      <c r="DA160" s="201"/>
      <c r="DB160" s="201"/>
      <c r="DC160" s="201"/>
      <c r="DD160" s="199"/>
      <c r="DE160" s="192">
        <f>SUM(DF160:DG160)</f>
        <v>0</v>
      </c>
      <c r="DF160" s="185"/>
      <c r="DG160" s="185"/>
      <c r="DH160" s="199"/>
      <c r="DI160" s="201"/>
      <c r="DJ160" s="201"/>
      <c r="DK160" s="201"/>
      <c r="DL160" s="214">
        <f>DE160</f>
        <v>0</v>
      </c>
      <c r="DM160" s="201"/>
      <c r="DN160" s="199"/>
      <c r="DO160" s="199"/>
      <c r="DP160" s="199"/>
      <c r="DQ160" s="199"/>
      <c r="DR160" s="199"/>
      <c r="DS160" s="199"/>
      <c r="DT160" s="199"/>
      <c r="DU160" s="199"/>
      <c r="DV160" s="199"/>
      <c r="DW160" s="199"/>
      <c r="DX160" s="199"/>
      <c r="DY160" s="199"/>
      <c r="DZ160" s="199"/>
      <c r="EA160" s="199"/>
      <c r="EB160" s="199"/>
      <c r="EC160" s="199"/>
      <c r="ED160" s="199"/>
      <c r="EE160" s="199"/>
      <c r="EF160" s="199"/>
      <c r="EG160" s="199"/>
      <c r="EH160" s="199"/>
      <c r="EI160" s="262"/>
      <c r="EJ160" s="193"/>
      <c r="EK160" s="169"/>
      <c r="EL160" s="169"/>
      <c r="EM160" s="169"/>
      <c r="EN160" s="169"/>
      <c r="EO160" s="169"/>
      <c r="EP160" s="169"/>
      <c r="EQ160" s="169"/>
      <c r="ER160" s="169"/>
      <c r="ES160" s="169"/>
      <c r="ET160" s="169"/>
      <c r="EU160" s="169"/>
      <c r="EV160" s="169"/>
      <c r="EW160" s="169"/>
      <c r="EX160" s="169"/>
      <c r="EY160" s="169"/>
      <c r="EZ160" s="169"/>
      <c r="FA160" s="169"/>
      <c r="FB160" s="169"/>
      <c r="FC160" s="169"/>
      <c r="FD160" s="169"/>
      <c r="FE160" s="169"/>
      <c r="FF160" s="169"/>
      <c r="FG160" s="169"/>
      <c r="FH160" s="169"/>
      <c r="FI160" s="169"/>
      <c r="FJ160" s="169"/>
      <c r="FK160" s="169"/>
      <c r="FL160" s="169"/>
      <c r="FM160" s="169"/>
      <c r="FN160" s="169"/>
      <c r="FO160" s="169"/>
      <c r="FP160" s="169"/>
      <c r="FQ160" s="169"/>
      <c r="FR160" s="169"/>
      <c r="FS160" s="169"/>
      <c r="FT160" s="169"/>
      <c r="FU160" s="169"/>
      <c r="FV160" s="169"/>
      <c r="FW160" s="169"/>
      <c r="FX160" s="169"/>
      <c r="FY160" s="169"/>
      <c r="FZ160" s="169"/>
      <c r="GA160" s="169"/>
      <c r="GB160" s="169"/>
      <c r="GC160" s="169"/>
      <c r="GD160" s="169"/>
      <c r="GE160" s="169"/>
      <c r="GF160" s="169"/>
      <c r="GG160" s="169"/>
      <c r="GH160" s="169"/>
      <c r="GI160" s="169"/>
      <c r="GJ160" s="169"/>
      <c r="GK160" s="169"/>
      <c r="GL160" s="169"/>
      <c r="GM160" s="169"/>
    </row>
    <row r="161" spans="1:195" ht="12" customHeight="1">
      <c r="A161" s="169"/>
      <c r="B161" s="169"/>
      <c r="C161" s="169"/>
      <c r="D161" s="169"/>
      <c r="E161" s="196"/>
      <c r="F161" s="218"/>
      <c r="G161" s="218"/>
      <c r="H161" s="218"/>
      <c r="I161" s="218"/>
      <c r="J161" s="508"/>
      <c r="K161" s="183"/>
      <c r="L161" s="183"/>
      <c r="M161" s="183"/>
      <c r="N161" s="508"/>
      <c r="O161" s="508"/>
      <c r="P161" s="508"/>
      <c r="Q161" s="508"/>
      <c r="R161" s="508"/>
      <c r="S161" s="508"/>
      <c r="T161" s="203"/>
      <c r="U161" s="508"/>
      <c r="V161" s="508"/>
      <c r="W161" s="508"/>
      <c r="X161" s="513"/>
      <c r="Y161" s="508"/>
      <c r="Z161" s="515"/>
      <c r="AA161" s="518"/>
      <c r="AB161" s="204" t="s">
        <v>628</v>
      </c>
      <c r="AC161" s="285" t="s">
        <v>105</v>
      </c>
      <c r="AD161" s="251"/>
      <c r="AE161" s="252"/>
      <c r="AF161" s="252"/>
      <c r="AG161" s="253"/>
      <c r="AH161" s="254"/>
      <c r="AI161" s="199"/>
      <c r="AJ161" s="251"/>
      <c r="AK161" s="252"/>
      <c r="AL161" s="252"/>
      <c r="AM161" s="253"/>
      <c r="AN161" s="254"/>
      <c r="AO161" s="199"/>
      <c r="AP161" s="199" t="str">
        <f>IF(AO161="","",AO161)</f>
        <v/>
      </c>
      <c r="AQ161" s="255"/>
      <c r="AR161" s="387"/>
      <c r="AS161" s="255"/>
      <c r="AT161" s="255"/>
      <c r="AU161" s="387"/>
      <c r="AV161" s="255"/>
      <c r="AW161" s="256"/>
      <c r="AX161" s="257"/>
      <c r="AY161" s="258"/>
      <c r="AZ161" s="387"/>
      <c r="BA161" s="199"/>
      <c r="BB161" s="255"/>
      <c r="BC161" s="199"/>
      <c r="BD161" s="259"/>
      <c r="BE161" s="199"/>
      <c r="BF161" s="260"/>
      <c r="BG161" s="199"/>
      <c r="BH161" s="260"/>
      <c r="BI161" s="199"/>
      <c r="BJ161" s="199"/>
      <c r="BK161" s="199"/>
      <c r="BL161" s="256"/>
      <c r="BM161" s="199"/>
      <c r="BN161" s="256"/>
      <c r="BO161" s="199"/>
      <c r="BP161" s="199"/>
      <c r="BQ161" s="199"/>
      <c r="BR161" s="199"/>
      <c r="BS161" s="199"/>
      <c r="BT161" s="199"/>
      <c r="BU161" s="199"/>
      <c r="BV161" s="230"/>
      <c r="BW161" s="199"/>
      <c r="BX161" s="199"/>
      <c r="BY161" s="199"/>
      <c r="BZ161" s="200"/>
      <c r="CA161" s="261"/>
      <c r="CB161" s="200"/>
      <c r="CC161" s="185"/>
      <c r="CD161" s="192">
        <f>CC161*$T161</f>
        <v>0</v>
      </c>
      <c r="CE161" s="185"/>
      <c r="CF161" s="192">
        <f>CE161*$T161</f>
        <v>0</v>
      </c>
      <c r="CG161" s="192">
        <f>CC161-CE161-CW161</f>
        <v>0</v>
      </c>
      <c r="CH161" s="192">
        <f>CD161-CF161-CW161*$T161</f>
        <v>0</v>
      </c>
      <c r="CI161" s="185"/>
      <c r="CJ161" s="192">
        <f t="shared" si="20"/>
        <v>0</v>
      </c>
      <c r="CK161" s="192">
        <f t="shared" si="20"/>
        <v>0</v>
      </c>
      <c r="CL161" s="199"/>
      <c r="CM161" s="199"/>
      <c r="CN161" s="199"/>
      <c r="CO161" s="199"/>
      <c r="CP161" s="199"/>
      <c r="CQ161" s="240"/>
      <c r="CR161" s="199"/>
      <c r="CS161" s="239"/>
      <c r="CT161" s="239"/>
      <c r="CU161" s="199"/>
      <c r="CV161" s="201"/>
      <c r="CW161" s="201"/>
      <c r="CX161" s="201"/>
      <c r="CY161" s="201"/>
      <c r="CZ161" s="201"/>
      <c r="DA161" s="201"/>
      <c r="DB161" s="201"/>
      <c r="DC161" s="201"/>
      <c r="DD161" s="199"/>
      <c r="DE161" s="192">
        <f>SUM(DF161:DG161)</f>
        <v>0</v>
      </c>
      <c r="DF161" s="185"/>
      <c r="DG161" s="185"/>
      <c r="DH161" s="199"/>
      <c r="DI161" s="201"/>
      <c r="DJ161" s="201"/>
      <c r="DK161" s="201"/>
      <c r="DL161" s="214">
        <f>DE161</f>
        <v>0</v>
      </c>
      <c r="DM161" s="201"/>
      <c r="DN161" s="199"/>
      <c r="DO161" s="199"/>
      <c r="DP161" s="199"/>
      <c r="DQ161" s="199"/>
      <c r="DR161" s="199"/>
      <c r="DS161" s="199"/>
      <c r="DT161" s="199"/>
      <c r="DU161" s="199"/>
      <c r="DV161" s="199"/>
      <c r="DW161" s="199"/>
      <c r="DX161" s="199"/>
      <c r="DY161" s="199"/>
      <c r="DZ161" s="199"/>
      <c r="EA161" s="199"/>
      <c r="EB161" s="199"/>
      <c r="EC161" s="199"/>
      <c r="ED161" s="199"/>
      <c r="EE161" s="199"/>
      <c r="EF161" s="199"/>
      <c r="EG161" s="199"/>
      <c r="EH161" s="199"/>
      <c r="EI161" s="262"/>
      <c r="EJ161" s="193"/>
      <c r="EK161" s="169"/>
      <c r="EL161" s="169"/>
      <c r="EM161" s="169"/>
      <c r="EN161" s="169"/>
      <c r="EO161" s="169"/>
      <c r="EP161" s="169"/>
      <c r="EQ161" s="169"/>
      <c r="ER161" s="169"/>
      <c r="ES161" s="169"/>
      <c r="ET161" s="169"/>
      <c r="EU161" s="169"/>
      <c r="EV161" s="169"/>
      <c r="EW161" s="169"/>
      <c r="EX161" s="169"/>
      <c r="EY161" s="169"/>
      <c r="EZ161" s="169"/>
      <c r="FA161" s="169"/>
      <c r="FB161" s="169"/>
      <c r="FC161" s="169"/>
      <c r="FD161" s="169"/>
      <c r="FE161" s="169"/>
      <c r="FF161" s="169"/>
      <c r="FG161" s="169"/>
      <c r="FH161" s="169"/>
      <c r="FI161" s="169"/>
      <c r="FJ161" s="169"/>
      <c r="FK161" s="169"/>
      <c r="FL161" s="169"/>
      <c r="FM161" s="169"/>
      <c r="FN161" s="169"/>
      <c r="FO161" s="169"/>
      <c r="FP161" s="169"/>
      <c r="FQ161" s="169"/>
      <c r="FR161" s="169"/>
      <c r="FS161" s="169"/>
      <c r="FT161" s="169"/>
      <c r="FU161" s="169"/>
      <c r="FV161" s="169"/>
      <c r="FW161" s="169"/>
      <c r="FX161" s="169"/>
      <c r="FY161" s="169"/>
      <c r="FZ161" s="169"/>
      <c r="GA161" s="169"/>
      <c r="GB161" s="169"/>
      <c r="GC161" s="169"/>
      <c r="GD161" s="169"/>
      <c r="GE161" s="169"/>
      <c r="GF161" s="169"/>
      <c r="GG161" s="169"/>
      <c r="GH161" s="169"/>
      <c r="GI161" s="169"/>
      <c r="GJ161" s="169"/>
      <c r="GK161" s="169"/>
      <c r="GL161" s="169"/>
      <c r="GM161" s="169"/>
    </row>
    <row r="162" spans="1:195" ht="11.25" customHeight="1">
      <c r="A162" s="128"/>
      <c r="B162" s="128"/>
      <c r="C162" s="128"/>
      <c r="D162" s="128"/>
      <c r="E162" s="128"/>
      <c r="F162" s="128"/>
      <c r="G162" s="128"/>
      <c r="H162" s="128"/>
      <c r="I162" s="128"/>
      <c r="J162" s="142"/>
      <c r="K162" s="128"/>
      <c r="L162" s="128"/>
      <c r="M162" s="128"/>
      <c r="N162" s="142"/>
      <c r="O162" s="142"/>
      <c r="P162" s="142"/>
      <c r="Q162" s="142"/>
      <c r="R162" s="142"/>
      <c r="S162" s="142"/>
      <c r="T162" s="142"/>
      <c r="U162" s="142"/>
      <c r="V162" s="142"/>
      <c r="W162" s="142"/>
      <c r="X162" s="142"/>
      <c r="Y162" s="142"/>
      <c r="Z162" s="142"/>
      <c r="AA162" s="142"/>
      <c r="AB162" s="142"/>
      <c r="AC162" s="205"/>
      <c r="AD162" s="205"/>
      <c r="AE162" s="205"/>
      <c r="AF162" s="205"/>
      <c r="AG162" s="205"/>
      <c r="AH162" s="205"/>
      <c r="AI162" s="142"/>
      <c r="AJ162" s="205"/>
      <c r="AK162" s="205"/>
      <c r="AL162" s="205"/>
      <c r="AM162" s="205"/>
      <c r="AN162" s="205"/>
      <c r="AO162" s="142"/>
      <c r="AP162" s="142"/>
      <c r="AQ162" s="205"/>
      <c r="AR162" s="205"/>
      <c r="AS162" s="205"/>
      <c r="AT162" s="205"/>
      <c r="AU162" s="205"/>
      <c r="AV162" s="205"/>
      <c r="AW162" s="205"/>
      <c r="AX162" s="205"/>
      <c r="AY162" s="205"/>
      <c r="AZ162" s="142"/>
      <c r="BA162" s="142"/>
      <c r="BB162" s="142"/>
      <c r="BC162" s="142"/>
      <c r="BD162" s="206"/>
      <c r="BE162" s="142"/>
      <c r="BF162" s="142"/>
      <c r="BG162" s="142"/>
      <c r="BH162" s="142"/>
      <c r="BI162" s="142"/>
      <c r="BJ162" s="142"/>
      <c r="BK162" s="142"/>
      <c r="BL162" s="142"/>
      <c r="BM162" s="142"/>
      <c r="BN162" s="142"/>
      <c r="BO162" s="142"/>
      <c r="BP162" s="142"/>
      <c r="BQ162" s="142"/>
      <c r="BR162" s="142"/>
      <c r="BS162" s="142"/>
      <c r="BT162" s="142"/>
      <c r="BU162" s="142"/>
      <c r="BV162" s="142"/>
      <c r="BW162" s="142"/>
      <c r="BX162" s="142"/>
      <c r="BY162" s="142"/>
      <c r="BZ162" s="142"/>
      <c r="CA162" s="142"/>
      <c r="CB162" s="142"/>
      <c r="CC162" s="142"/>
      <c r="CD162" s="142"/>
      <c r="CE162" s="142"/>
      <c r="CF162" s="142"/>
      <c r="CG162" s="142"/>
      <c r="CH162" s="142"/>
      <c r="CI162" s="142"/>
      <c r="CJ162" s="142"/>
      <c r="CK162" s="142"/>
      <c r="CL162" s="142"/>
      <c r="CM162" s="142"/>
      <c r="CN162" s="142"/>
      <c r="CO162" s="142"/>
      <c r="CP162" s="142"/>
      <c r="CQ162" s="207"/>
      <c r="CR162" s="142"/>
      <c r="CS162" s="207"/>
      <c r="CT162" s="207"/>
      <c r="CU162" s="142"/>
      <c r="CV162" s="142"/>
      <c r="CW162" s="142"/>
      <c r="CX162" s="142"/>
      <c r="CY162" s="142"/>
      <c r="CZ162" s="142"/>
      <c r="DA162" s="142"/>
      <c r="DB162" s="142"/>
      <c r="DC162" s="142"/>
      <c r="DD162" s="142"/>
      <c r="DE162" s="142"/>
      <c r="DF162" s="142"/>
      <c r="DG162" s="142"/>
      <c r="DH162" s="142"/>
      <c r="DI162" s="142"/>
      <c r="DJ162" s="142"/>
      <c r="DK162" s="142"/>
      <c r="DL162" s="142"/>
      <c r="DM162" s="142"/>
      <c r="DN162" s="142"/>
      <c r="DO162" s="142"/>
      <c r="DP162" s="142"/>
      <c r="DQ162" s="142"/>
      <c r="DR162" s="142"/>
      <c r="DS162" s="142"/>
      <c r="DT162" s="142"/>
      <c r="DU162" s="142"/>
      <c r="DV162" s="142"/>
      <c r="DW162" s="142"/>
      <c r="DX162" s="142"/>
      <c r="DY162" s="142"/>
      <c r="DZ162" s="142"/>
      <c r="EA162" s="142"/>
      <c r="EB162" s="142"/>
      <c r="EC162" s="142"/>
      <c r="ED162" s="142"/>
      <c r="EE162" s="142"/>
      <c r="EF162" s="142"/>
      <c r="EG162" s="142"/>
      <c r="EH162" s="142"/>
      <c r="EI162" s="142"/>
      <c r="EJ162" s="128"/>
      <c r="EK162" s="128"/>
      <c r="EL162" s="128"/>
      <c r="EM162" s="128"/>
      <c r="EN162" s="128"/>
      <c r="EO162" s="128"/>
      <c r="EP162" s="128"/>
      <c r="EQ162" s="128"/>
      <c r="ER162" s="128"/>
      <c r="ES162" s="128"/>
      <c r="ET162" s="128"/>
      <c r="EU162" s="128"/>
      <c r="EV162" s="128"/>
      <c r="EW162" s="128"/>
      <c r="EX162" s="128"/>
      <c r="EY162" s="128"/>
      <c r="EZ162" s="128"/>
      <c r="FA162" s="128"/>
      <c r="FB162" s="128"/>
      <c r="FC162" s="128"/>
      <c r="FD162" s="128"/>
      <c r="FE162" s="128"/>
      <c r="FF162" s="128"/>
      <c r="FG162" s="128"/>
      <c r="FH162" s="128"/>
      <c r="FI162" s="128"/>
      <c r="FJ162" s="128"/>
      <c r="FK162" s="128"/>
      <c r="FL162" s="128"/>
      <c r="FM162" s="128"/>
      <c r="FN162" s="128"/>
      <c r="FO162" s="128"/>
      <c r="FP162" s="128"/>
      <c r="FQ162" s="128"/>
      <c r="FR162" s="128"/>
      <c r="FS162" s="128"/>
      <c r="FT162" s="128"/>
      <c r="FU162" s="128"/>
      <c r="FV162" s="128"/>
      <c r="FW162" s="128"/>
      <c r="FX162" s="128"/>
      <c r="FY162" s="128"/>
      <c r="FZ162" s="128"/>
      <c r="GA162" s="128"/>
      <c r="GB162" s="128"/>
      <c r="GC162" s="128"/>
      <c r="GD162" s="128"/>
      <c r="GE162" s="128"/>
      <c r="GF162" s="128"/>
      <c r="GG162" s="128"/>
      <c r="GH162" s="128"/>
      <c r="GI162" s="128"/>
      <c r="GJ162" s="128"/>
      <c r="GK162" s="128"/>
      <c r="GL162" s="128"/>
      <c r="GM162" s="128"/>
    </row>
    <row r="163" spans="1:195" ht="11.25" customHeight="1">
      <c r="A163" s="128"/>
      <c r="B163" s="128"/>
      <c r="C163" s="128"/>
      <c r="D163" s="128"/>
      <c r="E163" s="128"/>
      <c r="F163" s="128"/>
      <c r="G163" s="128"/>
      <c r="H163" s="128"/>
      <c r="I163" s="128"/>
      <c r="J163" s="128"/>
      <c r="K163" s="128"/>
      <c r="L163" s="128"/>
      <c r="M163" s="128"/>
      <c r="N163" s="128"/>
      <c r="O163" s="128"/>
      <c r="P163" s="128"/>
      <c r="Q163" s="128"/>
      <c r="R163" s="128"/>
      <c r="S163" s="128"/>
      <c r="T163" s="128"/>
      <c r="U163" s="519" t="s">
        <v>629</v>
      </c>
      <c r="V163" s="519"/>
      <c r="W163" s="519"/>
      <c r="X163" s="519"/>
      <c r="Y163" s="519"/>
      <c r="Z163" s="519"/>
      <c r="AA163" s="519"/>
      <c r="AB163" s="204" t="s">
        <v>613</v>
      </c>
      <c r="AC163" s="208"/>
      <c r="AD163" s="235"/>
      <c r="AE163" s="236"/>
      <c r="AF163" s="236"/>
      <c r="AG163" s="236"/>
      <c r="AH163" s="237"/>
      <c r="AI163" s="199"/>
      <c r="AJ163" s="235"/>
      <c r="AK163" s="236"/>
      <c r="AL163" s="236"/>
      <c r="AM163" s="236"/>
      <c r="AN163" s="237"/>
      <c r="AO163" s="199"/>
      <c r="AP163" s="199" t="str">
        <f t="shared" ref="AP163:AP170" si="21">IF(AO163="","",AO163)</f>
        <v/>
      </c>
      <c r="AQ163" s="231"/>
      <c r="AR163" s="231"/>
      <c r="AS163" s="231"/>
      <c r="AT163" s="231"/>
      <c r="AU163" s="231"/>
      <c r="AV163" s="231"/>
      <c r="AW163" s="233"/>
      <c r="AX163" s="232"/>
      <c r="AY163" s="231"/>
      <c r="AZ163" s="234"/>
      <c r="BA163" s="199"/>
      <c r="BB163" s="231"/>
      <c r="BC163" s="199"/>
      <c r="BD163" s="201"/>
      <c r="BE163" s="199"/>
      <c r="BF163" s="229"/>
      <c r="BG163" s="199"/>
      <c r="BH163" s="229"/>
      <c r="BI163" s="199"/>
      <c r="BJ163" s="199"/>
      <c r="BK163" s="199"/>
      <c r="BL163" s="229"/>
      <c r="BM163" s="199"/>
      <c r="BN163" s="229"/>
      <c r="BO163" s="199"/>
      <c r="BP163" s="199"/>
      <c r="BQ163" s="199"/>
      <c r="BR163" s="199"/>
      <c r="BS163" s="199"/>
      <c r="BT163" s="199"/>
      <c r="BU163" s="199"/>
      <c r="BV163" s="201"/>
      <c r="BW163" s="199"/>
      <c r="BX163" s="199"/>
      <c r="BY163" s="199"/>
      <c r="BZ163" s="200"/>
      <c r="CA163" s="229"/>
      <c r="CB163" s="200"/>
      <c r="CC163" s="202"/>
      <c r="CD163" s="201"/>
      <c r="CE163" s="202"/>
      <c r="CF163" s="201"/>
      <c r="CG163" s="201"/>
      <c r="CH163" s="201"/>
      <c r="CI163" s="202"/>
      <c r="CJ163" s="201"/>
      <c r="CK163" s="201"/>
      <c r="CL163" s="199"/>
      <c r="CM163" s="199"/>
      <c r="CN163" s="199"/>
      <c r="CO163" s="199"/>
      <c r="CP163" s="199"/>
      <c r="CQ163" s="239"/>
      <c r="CR163" s="199"/>
      <c r="CS163" s="239"/>
      <c r="CT163" s="239"/>
      <c r="CU163" s="199"/>
      <c r="CV163" s="201"/>
      <c r="CW163" s="201"/>
      <c r="CX163" s="201"/>
      <c r="CY163" s="201"/>
      <c r="CZ163" s="201"/>
      <c r="DA163" s="201"/>
      <c r="DB163" s="201"/>
      <c r="DC163" s="201"/>
      <c r="DD163" s="199"/>
      <c r="DE163" s="201"/>
      <c r="DF163" s="201"/>
      <c r="DG163" s="201"/>
      <c r="DH163" s="199"/>
      <c r="DI163" s="201"/>
      <c r="DJ163" s="201"/>
      <c r="DK163" s="201"/>
      <c r="DL163" s="201"/>
      <c r="DM163" s="201"/>
      <c r="DN163" s="183"/>
      <c r="DO163" s="128"/>
      <c r="DP163" s="128"/>
      <c r="DQ163" s="128"/>
      <c r="DR163" s="128"/>
      <c r="DS163" s="128"/>
      <c r="DT163" s="128"/>
      <c r="DU163" s="128"/>
      <c r="DV163" s="128"/>
      <c r="DW163" s="128"/>
      <c r="DX163" s="128"/>
      <c r="DY163" s="128"/>
      <c r="DZ163" s="128"/>
      <c r="EA163" s="128"/>
      <c r="EB163" s="128"/>
      <c r="EC163" s="128"/>
      <c r="ED163" s="128"/>
      <c r="EE163" s="128"/>
      <c r="EF163" s="128"/>
      <c r="EG163" s="128"/>
      <c r="EH163" s="128"/>
      <c r="EI163" s="128"/>
      <c r="EJ163" s="128"/>
      <c r="EK163" s="128"/>
      <c r="EL163" s="128"/>
      <c r="EM163" s="128"/>
      <c r="EN163" s="128"/>
      <c r="EO163" s="128"/>
      <c r="EP163" s="128"/>
      <c r="EQ163" s="128"/>
      <c r="ER163" s="128"/>
      <c r="ES163" s="128"/>
      <c r="ET163" s="128"/>
      <c r="EU163" s="128"/>
      <c r="EV163" s="128"/>
      <c r="EW163" s="128"/>
      <c r="EX163" s="128"/>
      <c r="EY163" s="128"/>
      <c r="EZ163" s="128"/>
      <c r="FA163" s="128"/>
      <c r="FB163" s="128"/>
      <c r="FC163" s="128"/>
      <c r="FD163" s="128"/>
      <c r="FE163" s="128"/>
      <c r="FF163" s="128"/>
      <c r="FG163" s="128"/>
      <c r="FH163" s="128"/>
      <c r="FI163" s="128"/>
      <c r="FJ163" s="128"/>
      <c r="FK163" s="128"/>
      <c r="FL163" s="128"/>
      <c r="FM163" s="128"/>
      <c r="FN163" s="128"/>
      <c r="FO163" s="128"/>
      <c r="FP163" s="128"/>
      <c r="FQ163" s="128"/>
      <c r="FR163" s="128"/>
      <c r="FS163" s="128"/>
      <c r="FT163" s="128"/>
      <c r="FU163" s="128"/>
      <c r="FV163" s="128"/>
      <c r="FW163" s="128"/>
      <c r="FX163" s="128"/>
      <c r="FY163" s="128"/>
      <c r="FZ163" s="128"/>
      <c r="GA163" s="128"/>
      <c r="GB163" s="128"/>
      <c r="GC163" s="128"/>
      <c r="GD163" s="128"/>
      <c r="GE163" s="128"/>
      <c r="GF163" s="128"/>
      <c r="GG163" s="128"/>
      <c r="GH163" s="128"/>
      <c r="GI163" s="128"/>
      <c r="GJ163" s="128"/>
      <c r="GK163" s="128"/>
      <c r="GL163" s="128"/>
      <c r="GM163" s="128"/>
    </row>
    <row r="164" spans="1:195" ht="11.25" customHeight="1">
      <c r="A164" s="128"/>
      <c r="B164" s="128"/>
      <c r="C164" s="128"/>
      <c r="D164" s="128"/>
      <c r="E164" s="128"/>
      <c r="F164" s="128"/>
      <c r="G164" s="128"/>
      <c r="H164" s="128"/>
      <c r="I164" s="128"/>
      <c r="J164" s="128"/>
      <c r="K164" s="128"/>
      <c r="L164" s="128"/>
      <c r="M164" s="128"/>
      <c r="N164" s="128"/>
      <c r="O164" s="128"/>
      <c r="P164" s="128"/>
      <c r="Q164" s="128"/>
      <c r="R164" s="128"/>
      <c r="S164" s="128"/>
      <c r="T164" s="128"/>
      <c r="U164" s="519" t="s">
        <v>630</v>
      </c>
      <c r="V164" s="519"/>
      <c r="W164" s="519"/>
      <c r="X164" s="519"/>
      <c r="Y164" s="519"/>
      <c r="Z164" s="519"/>
      <c r="AA164" s="519"/>
      <c r="AB164" s="204" t="s">
        <v>631</v>
      </c>
      <c r="AC164" s="208"/>
      <c r="AD164" s="235"/>
      <c r="AE164" s="236"/>
      <c r="AF164" s="236"/>
      <c r="AG164" s="236"/>
      <c r="AH164" s="237"/>
      <c r="AI164" s="199"/>
      <c r="AJ164" s="235"/>
      <c r="AK164" s="236"/>
      <c r="AL164" s="236"/>
      <c r="AM164" s="236"/>
      <c r="AN164" s="237"/>
      <c r="AO164" s="199"/>
      <c r="AP164" s="199" t="str">
        <f t="shared" si="21"/>
        <v/>
      </c>
      <c r="AQ164" s="231"/>
      <c r="AR164" s="231"/>
      <c r="AS164" s="231"/>
      <c r="AT164" s="231"/>
      <c r="AU164" s="231"/>
      <c r="AV164" s="231"/>
      <c r="AW164" s="233"/>
      <c r="AX164" s="232"/>
      <c r="AY164" s="231"/>
      <c r="AZ164" s="234"/>
      <c r="BA164" s="199"/>
      <c r="BB164" s="231"/>
      <c r="BC164" s="199"/>
      <c r="BD164" s="201"/>
      <c r="BE164" s="199"/>
      <c r="BF164" s="229"/>
      <c r="BG164" s="199"/>
      <c r="BH164" s="229"/>
      <c r="BI164" s="199"/>
      <c r="BJ164" s="199"/>
      <c r="BK164" s="199"/>
      <c r="BL164" s="229"/>
      <c r="BM164" s="199"/>
      <c r="BN164" s="229"/>
      <c r="BO164" s="199"/>
      <c r="BP164" s="199"/>
      <c r="BQ164" s="199"/>
      <c r="BR164" s="199"/>
      <c r="BS164" s="199"/>
      <c r="BT164" s="199"/>
      <c r="BU164" s="199"/>
      <c r="BV164" s="201"/>
      <c r="BW164" s="199"/>
      <c r="BX164" s="199"/>
      <c r="BY164" s="199"/>
      <c r="BZ164" s="200"/>
      <c r="CA164" s="229"/>
      <c r="CB164" s="200"/>
      <c r="CC164" s="202"/>
      <c r="CD164" s="201"/>
      <c r="CE164" s="202"/>
      <c r="CF164" s="201"/>
      <c r="CG164" s="201"/>
      <c r="CH164" s="201"/>
      <c r="CI164" s="202"/>
      <c r="CJ164" s="201"/>
      <c r="CK164" s="201"/>
      <c r="CL164" s="199"/>
      <c r="CM164" s="199"/>
      <c r="CN164" s="199"/>
      <c r="CO164" s="199"/>
      <c r="CP164" s="199"/>
      <c r="CQ164" s="239"/>
      <c r="CR164" s="199"/>
      <c r="CS164" s="239"/>
      <c r="CT164" s="239"/>
      <c r="CU164" s="199"/>
      <c r="CV164" s="201"/>
      <c r="CW164" s="201"/>
      <c r="CX164" s="201"/>
      <c r="CY164" s="201"/>
      <c r="CZ164" s="201"/>
      <c r="DA164" s="201"/>
      <c r="DB164" s="201"/>
      <c r="DC164" s="201"/>
      <c r="DD164" s="199"/>
      <c r="DE164" s="201"/>
      <c r="DF164" s="201"/>
      <c r="DG164" s="201"/>
      <c r="DH164" s="199"/>
      <c r="DI164" s="201"/>
      <c r="DJ164" s="201"/>
      <c r="DK164" s="201"/>
      <c r="DL164" s="201"/>
      <c r="DM164" s="201"/>
      <c r="DN164" s="183"/>
      <c r="DO164" s="128"/>
      <c r="DP164" s="128"/>
      <c r="DQ164" s="128"/>
      <c r="DR164" s="128"/>
      <c r="DS164" s="128"/>
      <c r="DT164" s="128"/>
      <c r="DU164" s="128"/>
      <c r="DV164" s="128"/>
      <c r="DW164" s="128"/>
      <c r="DX164" s="128"/>
      <c r="DY164" s="128"/>
      <c r="DZ164" s="128"/>
      <c r="EA164" s="128"/>
      <c r="EB164" s="128"/>
      <c r="EC164" s="128"/>
      <c r="ED164" s="128"/>
      <c r="EE164" s="128"/>
      <c r="EF164" s="128"/>
      <c r="EG164" s="128"/>
      <c r="EH164" s="128"/>
      <c r="EI164" s="128"/>
      <c r="EJ164" s="128"/>
      <c r="EK164" s="128"/>
      <c r="EL164" s="128"/>
      <c r="EM164" s="128"/>
      <c r="EN164" s="128"/>
      <c r="EO164" s="128"/>
      <c r="EP164" s="128"/>
      <c r="EQ164" s="128"/>
      <c r="ER164" s="128"/>
      <c r="ES164" s="128"/>
      <c r="ET164" s="128"/>
      <c r="EU164" s="128"/>
      <c r="EV164" s="128"/>
      <c r="EW164" s="128"/>
      <c r="EX164" s="128"/>
      <c r="EY164" s="128"/>
      <c r="EZ164" s="128"/>
      <c r="FA164" s="128"/>
      <c r="FB164" s="128"/>
      <c r="FC164" s="128"/>
      <c r="FD164" s="128"/>
      <c r="FE164" s="128"/>
      <c r="FF164" s="128"/>
      <c r="FG164" s="128"/>
      <c r="FH164" s="128"/>
      <c r="FI164" s="128"/>
      <c r="FJ164" s="128"/>
      <c r="FK164" s="128"/>
      <c r="FL164" s="128"/>
      <c r="FM164" s="128"/>
      <c r="FN164" s="128"/>
      <c r="FO164" s="128"/>
      <c r="FP164" s="128"/>
      <c r="FQ164" s="128"/>
      <c r="FR164" s="128"/>
      <c r="FS164" s="128"/>
      <c r="FT164" s="128"/>
      <c r="FU164" s="128"/>
      <c r="FV164" s="128"/>
      <c r="FW164" s="128"/>
      <c r="FX164" s="128"/>
      <c r="FY164" s="128"/>
      <c r="FZ164" s="128"/>
      <c r="GA164" s="128"/>
      <c r="GB164" s="128"/>
      <c r="GC164" s="128"/>
      <c r="GD164" s="128"/>
      <c r="GE164" s="128"/>
      <c r="GF164" s="128"/>
      <c r="GG164" s="128"/>
      <c r="GH164" s="128"/>
      <c r="GI164" s="128"/>
      <c r="GJ164" s="128"/>
      <c r="GK164" s="128"/>
      <c r="GL164" s="128"/>
      <c r="GM164" s="128"/>
    </row>
    <row r="165" spans="1:195" ht="11.25" customHeight="1">
      <c r="A165" s="128"/>
      <c r="B165" s="128"/>
      <c r="C165" s="128"/>
      <c r="D165" s="128"/>
      <c r="E165" s="128"/>
      <c r="F165" s="128"/>
      <c r="G165" s="128"/>
      <c r="H165" s="128"/>
      <c r="I165" s="128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519" t="s">
        <v>632</v>
      </c>
      <c r="V165" s="519"/>
      <c r="W165" s="519"/>
      <c r="X165" s="519"/>
      <c r="Y165" s="519"/>
      <c r="Z165" s="519"/>
      <c r="AA165" s="519"/>
      <c r="AB165" s="204" t="s">
        <v>617</v>
      </c>
      <c r="AC165" s="208"/>
      <c r="AD165" s="235"/>
      <c r="AE165" s="236"/>
      <c r="AF165" s="236"/>
      <c r="AG165" s="236"/>
      <c r="AH165" s="237"/>
      <c r="AI165" s="199"/>
      <c r="AJ165" s="235"/>
      <c r="AK165" s="236"/>
      <c r="AL165" s="236"/>
      <c r="AM165" s="236"/>
      <c r="AN165" s="237"/>
      <c r="AO165" s="199"/>
      <c r="AP165" s="199" t="str">
        <f t="shared" si="21"/>
        <v/>
      </c>
      <c r="AQ165" s="231"/>
      <c r="AR165" s="231"/>
      <c r="AS165" s="231"/>
      <c r="AT165" s="231"/>
      <c r="AU165" s="231"/>
      <c r="AV165" s="231"/>
      <c r="AW165" s="233"/>
      <c r="AX165" s="232"/>
      <c r="AY165" s="231"/>
      <c r="AZ165" s="234"/>
      <c r="BA165" s="199"/>
      <c r="BB165" s="231"/>
      <c r="BC165" s="199"/>
      <c r="BD165" s="201"/>
      <c r="BE165" s="199"/>
      <c r="BF165" s="229"/>
      <c r="BG165" s="199"/>
      <c r="BH165" s="229"/>
      <c r="BI165" s="199"/>
      <c r="BJ165" s="199"/>
      <c r="BK165" s="199"/>
      <c r="BL165" s="229"/>
      <c r="BM165" s="199"/>
      <c r="BN165" s="229"/>
      <c r="BO165" s="199"/>
      <c r="BP165" s="199"/>
      <c r="BQ165" s="199"/>
      <c r="BR165" s="199"/>
      <c r="BS165" s="199"/>
      <c r="BT165" s="199"/>
      <c r="BU165" s="199"/>
      <c r="BV165" s="201"/>
      <c r="BW165" s="199"/>
      <c r="BX165" s="199"/>
      <c r="BY165" s="199"/>
      <c r="BZ165" s="200"/>
      <c r="CA165" s="229"/>
      <c r="CB165" s="200"/>
      <c r="CC165" s="202"/>
      <c r="CD165" s="201"/>
      <c r="CE165" s="202"/>
      <c r="CF165" s="201"/>
      <c r="CG165" s="201"/>
      <c r="CH165" s="201"/>
      <c r="CI165" s="202"/>
      <c r="CJ165" s="201"/>
      <c r="CK165" s="201"/>
      <c r="CL165" s="199"/>
      <c r="CM165" s="199"/>
      <c r="CN165" s="199"/>
      <c r="CO165" s="199"/>
      <c r="CP165" s="199"/>
      <c r="CQ165" s="239"/>
      <c r="CR165" s="199"/>
      <c r="CS165" s="239"/>
      <c r="CT165" s="239"/>
      <c r="CU165" s="199"/>
      <c r="CV165" s="201"/>
      <c r="CW165" s="201"/>
      <c r="CX165" s="201"/>
      <c r="CY165" s="201"/>
      <c r="CZ165" s="201"/>
      <c r="DA165" s="201"/>
      <c r="DB165" s="201"/>
      <c r="DC165" s="201"/>
      <c r="DD165" s="199"/>
      <c r="DE165" s="201"/>
      <c r="DF165" s="201"/>
      <c r="DG165" s="201"/>
      <c r="DH165" s="199"/>
      <c r="DI165" s="201"/>
      <c r="DJ165" s="201"/>
      <c r="DK165" s="201"/>
      <c r="DL165" s="201"/>
      <c r="DM165" s="201"/>
      <c r="DN165" s="183"/>
      <c r="DO165" s="128"/>
      <c r="DP165" s="128"/>
      <c r="DQ165" s="128"/>
      <c r="DR165" s="128"/>
      <c r="DS165" s="128"/>
      <c r="DT165" s="128"/>
      <c r="DU165" s="128"/>
      <c r="DV165" s="128"/>
      <c r="DW165" s="128"/>
      <c r="DX165" s="128"/>
      <c r="DY165" s="128"/>
      <c r="DZ165" s="128"/>
      <c r="EA165" s="128"/>
      <c r="EB165" s="128"/>
      <c r="EC165" s="128"/>
      <c r="ED165" s="128"/>
      <c r="EE165" s="128"/>
      <c r="EF165" s="128"/>
      <c r="EG165" s="128"/>
      <c r="EH165" s="128"/>
      <c r="EI165" s="128"/>
      <c r="EJ165" s="128"/>
      <c r="EK165" s="128"/>
      <c r="EL165" s="128"/>
      <c r="EM165" s="128"/>
      <c r="EN165" s="128"/>
      <c r="EO165" s="128"/>
      <c r="EP165" s="128"/>
      <c r="EQ165" s="128"/>
      <c r="ER165" s="128"/>
      <c r="ES165" s="128"/>
      <c r="ET165" s="128"/>
      <c r="EU165" s="128"/>
      <c r="EV165" s="128"/>
      <c r="EW165" s="128"/>
      <c r="EX165" s="128"/>
      <c r="EY165" s="128"/>
      <c r="EZ165" s="128"/>
      <c r="FA165" s="128"/>
      <c r="FB165" s="128"/>
      <c r="FC165" s="128"/>
      <c r="FD165" s="128"/>
      <c r="FE165" s="128"/>
      <c r="FF165" s="128"/>
      <c r="FG165" s="128"/>
      <c r="FH165" s="128"/>
      <c r="FI165" s="128"/>
      <c r="FJ165" s="128"/>
      <c r="FK165" s="128"/>
      <c r="FL165" s="128"/>
      <c r="FM165" s="128"/>
      <c r="FN165" s="128"/>
      <c r="FO165" s="128"/>
      <c r="FP165" s="128"/>
      <c r="FQ165" s="128"/>
      <c r="FR165" s="128"/>
      <c r="FS165" s="128"/>
      <c r="FT165" s="128"/>
      <c r="FU165" s="128"/>
      <c r="FV165" s="128"/>
      <c r="FW165" s="128"/>
      <c r="FX165" s="128"/>
      <c r="FY165" s="128"/>
      <c r="FZ165" s="128"/>
      <c r="GA165" s="128"/>
      <c r="GB165" s="128"/>
      <c r="GC165" s="128"/>
      <c r="GD165" s="128"/>
      <c r="GE165" s="128"/>
      <c r="GF165" s="128"/>
      <c r="GG165" s="128"/>
      <c r="GH165" s="128"/>
      <c r="GI165" s="128"/>
      <c r="GJ165" s="128"/>
      <c r="GK165" s="128"/>
      <c r="GL165" s="128"/>
      <c r="GM165" s="128"/>
    </row>
    <row r="166" spans="1:195" ht="11.25" customHeight="1">
      <c r="A166" s="128"/>
      <c r="B166" s="128"/>
      <c r="C166" s="128"/>
      <c r="D166" s="128"/>
      <c r="E166" s="128"/>
      <c r="F166" s="128"/>
      <c r="G166" s="128"/>
      <c r="H166" s="128"/>
      <c r="I166" s="128"/>
      <c r="J166" s="128"/>
      <c r="K166" s="128"/>
      <c r="L166" s="128"/>
      <c r="M166" s="128"/>
      <c r="N166" s="128"/>
      <c r="O166" s="128"/>
      <c r="P166" s="128"/>
      <c r="Q166" s="128"/>
      <c r="R166" s="128"/>
      <c r="S166" s="128"/>
      <c r="T166" s="128"/>
      <c r="U166" s="519" t="s">
        <v>633</v>
      </c>
      <c r="V166" s="519"/>
      <c r="W166" s="519"/>
      <c r="X166" s="519"/>
      <c r="Y166" s="519"/>
      <c r="Z166" s="519"/>
      <c r="AA166" s="519"/>
      <c r="AB166" s="204" t="s">
        <v>634</v>
      </c>
      <c r="AC166" s="208"/>
      <c r="AD166" s="235"/>
      <c r="AE166" s="236"/>
      <c r="AF166" s="236"/>
      <c r="AG166" s="236"/>
      <c r="AH166" s="237"/>
      <c r="AI166" s="199"/>
      <c r="AJ166" s="235"/>
      <c r="AK166" s="236"/>
      <c r="AL166" s="236"/>
      <c r="AM166" s="236"/>
      <c r="AN166" s="237"/>
      <c r="AO166" s="199"/>
      <c r="AP166" s="199" t="str">
        <f t="shared" si="21"/>
        <v/>
      </c>
      <c r="AQ166" s="231"/>
      <c r="AR166" s="231"/>
      <c r="AS166" s="231"/>
      <c r="AT166" s="231"/>
      <c r="AU166" s="231"/>
      <c r="AV166" s="231"/>
      <c r="AW166" s="233"/>
      <c r="AX166" s="232"/>
      <c r="AY166" s="231"/>
      <c r="AZ166" s="234"/>
      <c r="BA166" s="199"/>
      <c r="BB166" s="231"/>
      <c r="BC166" s="199"/>
      <c r="BD166" s="201"/>
      <c r="BE166" s="199"/>
      <c r="BF166" s="229"/>
      <c r="BG166" s="199"/>
      <c r="BH166" s="229"/>
      <c r="BI166" s="199"/>
      <c r="BJ166" s="199"/>
      <c r="BK166" s="199"/>
      <c r="BL166" s="229"/>
      <c r="BM166" s="199"/>
      <c r="BN166" s="229"/>
      <c r="BO166" s="199"/>
      <c r="BP166" s="199"/>
      <c r="BQ166" s="199"/>
      <c r="BR166" s="199"/>
      <c r="BS166" s="199"/>
      <c r="BT166" s="199"/>
      <c r="BU166" s="199"/>
      <c r="BV166" s="201"/>
      <c r="BW166" s="199"/>
      <c r="BX166" s="199"/>
      <c r="BY166" s="199"/>
      <c r="BZ166" s="200"/>
      <c r="CA166" s="229"/>
      <c r="CB166" s="200"/>
      <c r="CC166" s="202"/>
      <c r="CD166" s="201"/>
      <c r="CE166" s="202"/>
      <c r="CF166" s="201"/>
      <c r="CG166" s="201"/>
      <c r="CH166" s="201"/>
      <c r="CI166" s="202"/>
      <c r="CJ166" s="201"/>
      <c r="CK166" s="201"/>
      <c r="CL166" s="199"/>
      <c r="CM166" s="199"/>
      <c r="CN166" s="199"/>
      <c r="CO166" s="199"/>
      <c r="CP166" s="199"/>
      <c r="CQ166" s="239"/>
      <c r="CR166" s="199"/>
      <c r="CS166" s="239"/>
      <c r="CT166" s="239"/>
      <c r="CU166" s="199"/>
      <c r="CV166" s="201"/>
      <c r="CW166" s="201"/>
      <c r="CX166" s="201"/>
      <c r="CY166" s="201"/>
      <c r="CZ166" s="201"/>
      <c r="DA166" s="201"/>
      <c r="DB166" s="201"/>
      <c r="DC166" s="201"/>
      <c r="DD166" s="199"/>
      <c r="DE166" s="201"/>
      <c r="DF166" s="201"/>
      <c r="DG166" s="201"/>
      <c r="DH166" s="199"/>
      <c r="DI166" s="201"/>
      <c r="DJ166" s="201"/>
      <c r="DK166" s="201"/>
      <c r="DL166" s="201"/>
      <c r="DM166" s="201"/>
      <c r="DN166" s="183"/>
      <c r="DO166" s="128"/>
      <c r="DP166" s="128"/>
      <c r="DQ166" s="128"/>
      <c r="DR166" s="128"/>
      <c r="DS166" s="128"/>
      <c r="DT166" s="128"/>
      <c r="DU166" s="128"/>
      <c r="DV166" s="128"/>
      <c r="DW166" s="128"/>
      <c r="DX166" s="128"/>
      <c r="DY166" s="128"/>
      <c r="DZ166" s="128"/>
      <c r="EA166" s="128"/>
      <c r="EB166" s="128"/>
      <c r="EC166" s="128"/>
      <c r="ED166" s="128"/>
      <c r="EE166" s="128"/>
      <c r="EF166" s="128"/>
      <c r="EG166" s="128"/>
      <c r="EH166" s="128"/>
      <c r="EI166" s="128"/>
      <c r="EJ166" s="128"/>
      <c r="EK166" s="128"/>
      <c r="EL166" s="128"/>
      <c r="EM166" s="128"/>
      <c r="EN166" s="128"/>
      <c r="EO166" s="128"/>
      <c r="EP166" s="128"/>
      <c r="EQ166" s="128"/>
      <c r="ER166" s="128"/>
      <c r="ES166" s="128"/>
      <c r="ET166" s="128"/>
      <c r="EU166" s="128"/>
      <c r="EV166" s="128"/>
      <c r="EW166" s="128"/>
      <c r="EX166" s="128"/>
      <c r="EY166" s="128"/>
      <c r="EZ166" s="128"/>
      <c r="FA166" s="128"/>
      <c r="FB166" s="128"/>
      <c r="FC166" s="128"/>
      <c r="FD166" s="128"/>
      <c r="FE166" s="128"/>
      <c r="FF166" s="128"/>
      <c r="FG166" s="128"/>
      <c r="FH166" s="128"/>
      <c r="FI166" s="128"/>
      <c r="FJ166" s="128"/>
      <c r="FK166" s="128"/>
      <c r="FL166" s="128"/>
      <c r="FM166" s="128"/>
      <c r="FN166" s="128"/>
      <c r="FO166" s="128"/>
      <c r="FP166" s="128"/>
      <c r="FQ166" s="128"/>
      <c r="FR166" s="128"/>
      <c r="FS166" s="128"/>
      <c r="FT166" s="128"/>
      <c r="FU166" s="128"/>
      <c r="FV166" s="128"/>
      <c r="FW166" s="128"/>
      <c r="FX166" s="128"/>
      <c r="FY166" s="128"/>
      <c r="FZ166" s="128"/>
      <c r="GA166" s="128"/>
      <c r="GB166" s="128"/>
      <c r="GC166" s="128"/>
      <c r="GD166" s="128"/>
      <c r="GE166" s="128"/>
      <c r="GF166" s="128"/>
      <c r="GG166" s="128"/>
      <c r="GH166" s="128"/>
      <c r="GI166" s="128"/>
      <c r="GJ166" s="128"/>
      <c r="GK166" s="128"/>
      <c r="GL166" s="128"/>
      <c r="GM166" s="128"/>
    </row>
    <row r="167" spans="1:195" ht="11.25" customHeight="1">
      <c r="A167" s="128"/>
      <c r="B167" s="128"/>
      <c r="C167" s="128"/>
      <c r="D167" s="128"/>
      <c r="E167" s="128"/>
      <c r="F167" s="128"/>
      <c r="G167" s="128"/>
      <c r="H167" s="128"/>
      <c r="I167" s="128"/>
      <c r="J167" s="128"/>
      <c r="K167" s="128"/>
      <c r="L167" s="128"/>
      <c r="M167" s="128"/>
      <c r="N167" s="128"/>
      <c r="O167" s="128"/>
      <c r="P167" s="128"/>
      <c r="Q167" s="128"/>
      <c r="R167" s="128"/>
      <c r="S167" s="128"/>
      <c r="T167" s="128"/>
      <c r="U167" s="519" t="s">
        <v>635</v>
      </c>
      <c r="V167" s="519"/>
      <c r="W167" s="519"/>
      <c r="X167" s="519"/>
      <c r="Y167" s="519"/>
      <c r="Z167" s="519"/>
      <c r="AA167" s="519"/>
      <c r="AB167" s="204" t="s">
        <v>621</v>
      </c>
      <c r="AC167" s="208"/>
      <c r="AD167" s="235"/>
      <c r="AE167" s="236"/>
      <c r="AF167" s="236"/>
      <c r="AG167" s="236"/>
      <c r="AH167" s="237"/>
      <c r="AI167" s="199"/>
      <c r="AJ167" s="235"/>
      <c r="AK167" s="236"/>
      <c r="AL167" s="236"/>
      <c r="AM167" s="236"/>
      <c r="AN167" s="237"/>
      <c r="AO167" s="199"/>
      <c r="AP167" s="199" t="str">
        <f t="shared" si="21"/>
        <v/>
      </c>
      <c r="AQ167" s="231"/>
      <c r="AR167" s="231"/>
      <c r="AS167" s="231"/>
      <c r="AT167" s="231"/>
      <c r="AU167" s="231"/>
      <c r="AV167" s="231"/>
      <c r="AW167" s="233"/>
      <c r="AX167" s="232"/>
      <c r="AY167" s="231"/>
      <c r="AZ167" s="234"/>
      <c r="BA167" s="199"/>
      <c r="BB167" s="231"/>
      <c r="BC167" s="199"/>
      <c r="BD167" s="201"/>
      <c r="BE167" s="199"/>
      <c r="BF167" s="229"/>
      <c r="BG167" s="199"/>
      <c r="BH167" s="229"/>
      <c r="BI167" s="199"/>
      <c r="BJ167" s="199"/>
      <c r="BK167" s="199"/>
      <c r="BL167" s="229"/>
      <c r="BM167" s="199"/>
      <c r="BN167" s="229"/>
      <c r="BO167" s="199"/>
      <c r="BP167" s="199"/>
      <c r="BQ167" s="199"/>
      <c r="BR167" s="199"/>
      <c r="BS167" s="199"/>
      <c r="BT167" s="199"/>
      <c r="BU167" s="199"/>
      <c r="BV167" s="201"/>
      <c r="BW167" s="199"/>
      <c r="BX167" s="199"/>
      <c r="BY167" s="199"/>
      <c r="BZ167" s="200"/>
      <c r="CA167" s="229"/>
      <c r="CB167" s="200"/>
      <c r="CC167" s="202"/>
      <c r="CD167" s="201"/>
      <c r="CE167" s="202"/>
      <c r="CF167" s="201"/>
      <c r="CG167" s="201"/>
      <c r="CH167" s="201"/>
      <c r="CI167" s="202"/>
      <c r="CJ167" s="201"/>
      <c r="CK167" s="201"/>
      <c r="CL167" s="199"/>
      <c r="CM167" s="199"/>
      <c r="CN167" s="199"/>
      <c r="CO167" s="199"/>
      <c r="CP167" s="199"/>
      <c r="CQ167" s="239"/>
      <c r="CR167" s="199"/>
      <c r="CS167" s="239"/>
      <c r="CT167" s="239"/>
      <c r="CU167" s="199"/>
      <c r="CV167" s="201"/>
      <c r="CW167" s="201"/>
      <c r="CX167" s="201"/>
      <c r="CY167" s="201"/>
      <c r="CZ167" s="201"/>
      <c r="DA167" s="201"/>
      <c r="DB167" s="201"/>
      <c r="DC167" s="201"/>
      <c r="DD167" s="199"/>
      <c r="DE167" s="201"/>
      <c r="DF167" s="201"/>
      <c r="DG167" s="201"/>
      <c r="DH167" s="199"/>
      <c r="DI167" s="201"/>
      <c r="DJ167" s="201"/>
      <c r="DK167" s="201"/>
      <c r="DL167" s="201"/>
      <c r="DM167" s="201"/>
      <c r="DN167" s="183"/>
      <c r="DO167" s="128"/>
      <c r="DP167" s="128"/>
      <c r="DQ167" s="128"/>
      <c r="DR167" s="128"/>
      <c r="DS167" s="128"/>
      <c r="DT167" s="128"/>
      <c r="DU167" s="128"/>
      <c r="DV167" s="128"/>
      <c r="DW167" s="128"/>
      <c r="DX167" s="128"/>
      <c r="DY167" s="128"/>
      <c r="DZ167" s="128"/>
      <c r="EA167" s="128"/>
      <c r="EB167" s="128"/>
      <c r="EC167" s="128"/>
      <c r="ED167" s="128"/>
      <c r="EE167" s="128"/>
      <c r="EF167" s="128"/>
      <c r="EG167" s="128"/>
      <c r="EH167" s="128"/>
      <c r="EI167" s="128"/>
      <c r="EJ167" s="128"/>
      <c r="EK167" s="128"/>
      <c r="EL167" s="128"/>
      <c r="EM167" s="128"/>
      <c r="EN167" s="128"/>
      <c r="EO167" s="128"/>
      <c r="EP167" s="128"/>
      <c r="EQ167" s="128"/>
      <c r="ER167" s="128"/>
      <c r="ES167" s="128"/>
      <c r="ET167" s="128"/>
      <c r="EU167" s="128"/>
      <c r="EV167" s="128"/>
      <c r="EW167" s="128"/>
      <c r="EX167" s="128"/>
      <c r="EY167" s="128"/>
      <c r="EZ167" s="128"/>
      <c r="FA167" s="128"/>
      <c r="FB167" s="128"/>
      <c r="FC167" s="128"/>
      <c r="FD167" s="128"/>
      <c r="FE167" s="128"/>
      <c r="FF167" s="128"/>
      <c r="FG167" s="128"/>
      <c r="FH167" s="128"/>
      <c r="FI167" s="128"/>
      <c r="FJ167" s="128"/>
      <c r="FK167" s="128"/>
      <c r="FL167" s="128"/>
      <c r="FM167" s="128"/>
      <c r="FN167" s="128"/>
      <c r="FO167" s="128"/>
      <c r="FP167" s="128"/>
      <c r="FQ167" s="128"/>
      <c r="FR167" s="128"/>
      <c r="FS167" s="128"/>
      <c r="FT167" s="128"/>
      <c r="FU167" s="128"/>
      <c r="FV167" s="128"/>
      <c r="FW167" s="128"/>
      <c r="FX167" s="128"/>
      <c r="FY167" s="128"/>
      <c r="FZ167" s="128"/>
      <c r="GA167" s="128"/>
      <c r="GB167" s="128"/>
      <c r="GC167" s="128"/>
      <c r="GD167" s="128"/>
      <c r="GE167" s="128"/>
      <c r="GF167" s="128"/>
      <c r="GG167" s="128"/>
      <c r="GH167" s="128"/>
      <c r="GI167" s="128"/>
      <c r="GJ167" s="128"/>
      <c r="GK167" s="128"/>
      <c r="GL167" s="128"/>
      <c r="GM167" s="128"/>
    </row>
    <row r="168" spans="1:195" ht="11.25" customHeight="1">
      <c r="A168" s="128"/>
      <c r="B168" s="128"/>
      <c r="C168" s="128"/>
      <c r="D168" s="128"/>
      <c r="E168" s="128"/>
      <c r="F168" s="128"/>
      <c r="G168" s="128"/>
      <c r="H168" s="128"/>
      <c r="I168" s="128"/>
      <c r="J168" s="128"/>
      <c r="K168" s="128"/>
      <c r="L168" s="128"/>
      <c r="M168" s="128"/>
      <c r="N168" s="128"/>
      <c r="O168" s="128"/>
      <c r="P168" s="128"/>
      <c r="Q168" s="128"/>
      <c r="R168" s="128"/>
      <c r="S168" s="128"/>
      <c r="T168" s="128"/>
      <c r="U168" s="519" t="s">
        <v>636</v>
      </c>
      <c r="V168" s="519"/>
      <c r="W168" s="519"/>
      <c r="X168" s="519"/>
      <c r="Y168" s="519"/>
      <c r="Z168" s="519"/>
      <c r="AA168" s="519"/>
      <c r="AB168" s="204" t="s">
        <v>637</v>
      </c>
      <c r="AC168" s="208"/>
      <c r="AD168" s="235"/>
      <c r="AE168" s="236"/>
      <c r="AF168" s="236"/>
      <c r="AG168" s="236"/>
      <c r="AH168" s="237"/>
      <c r="AI168" s="199"/>
      <c r="AJ168" s="235"/>
      <c r="AK168" s="236"/>
      <c r="AL168" s="236"/>
      <c r="AM168" s="236"/>
      <c r="AN168" s="237"/>
      <c r="AO168" s="199"/>
      <c r="AP168" s="199" t="str">
        <f t="shared" si="21"/>
        <v/>
      </c>
      <c r="AQ168" s="231"/>
      <c r="AR168" s="231"/>
      <c r="AS168" s="231"/>
      <c r="AT168" s="231"/>
      <c r="AU168" s="231"/>
      <c r="AV168" s="231"/>
      <c r="AW168" s="233"/>
      <c r="AX168" s="232"/>
      <c r="AY168" s="231"/>
      <c r="AZ168" s="234"/>
      <c r="BA168" s="199"/>
      <c r="BB168" s="231"/>
      <c r="BC168" s="199"/>
      <c r="BD168" s="201"/>
      <c r="BE168" s="199"/>
      <c r="BF168" s="229"/>
      <c r="BG168" s="199"/>
      <c r="BH168" s="229"/>
      <c r="BI168" s="199"/>
      <c r="BJ168" s="199"/>
      <c r="BK168" s="199"/>
      <c r="BL168" s="229"/>
      <c r="BM168" s="199"/>
      <c r="BN168" s="229"/>
      <c r="BO168" s="199"/>
      <c r="BP168" s="199"/>
      <c r="BQ168" s="199"/>
      <c r="BR168" s="199"/>
      <c r="BS168" s="199"/>
      <c r="BT168" s="199"/>
      <c r="BU168" s="199"/>
      <c r="BV168" s="201"/>
      <c r="BW168" s="199"/>
      <c r="BX168" s="199"/>
      <c r="BY168" s="199"/>
      <c r="BZ168" s="200"/>
      <c r="CA168" s="229"/>
      <c r="CB168" s="200"/>
      <c r="CC168" s="202"/>
      <c r="CD168" s="201"/>
      <c r="CE168" s="202"/>
      <c r="CF168" s="201"/>
      <c r="CG168" s="201"/>
      <c r="CH168" s="201"/>
      <c r="CI168" s="202"/>
      <c r="CJ168" s="201"/>
      <c r="CK168" s="201"/>
      <c r="CL168" s="199"/>
      <c r="CM168" s="199"/>
      <c r="CN168" s="199"/>
      <c r="CO168" s="199"/>
      <c r="CP168" s="199"/>
      <c r="CQ168" s="239"/>
      <c r="CR168" s="199"/>
      <c r="CS168" s="239"/>
      <c r="CT168" s="239"/>
      <c r="CU168" s="199"/>
      <c r="CV168" s="201"/>
      <c r="CW168" s="201"/>
      <c r="CX168" s="201"/>
      <c r="CY168" s="201"/>
      <c r="CZ168" s="201"/>
      <c r="DA168" s="201"/>
      <c r="DB168" s="201"/>
      <c r="DC168" s="201"/>
      <c r="DD168" s="199"/>
      <c r="DE168" s="201"/>
      <c r="DF168" s="201"/>
      <c r="DG168" s="201"/>
      <c r="DH168" s="199"/>
      <c r="DI168" s="201"/>
      <c r="DJ168" s="201"/>
      <c r="DK168" s="201"/>
      <c r="DL168" s="201"/>
      <c r="DM168" s="201"/>
      <c r="DN168" s="183"/>
      <c r="DO168" s="128"/>
      <c r="DP168" s="128"/>
      <c r="DQ168" s="128"/>
      <c r="DR168" s="128"/>
      <c r="DS168" s="128"/>
      <c r="DT168" s="128"/>
      <c r="DU168" s="128"/>
      <c r="DV168" s="128"/>
      <c r="DW168" s="128"/>
      <c r="DX168" s="128"/>
      <c r="DY168" s="128"/>
      <c r="DZ168" s="128"/>
      <c r="EA168" s="128"/>
      <c r="EB168" s="128"/>
      <c r="EC168" s="128"/>
      <c r="ED168" s="128"/>
      <c r="EE168" s="128"/>
      <c r="EF168" s="128"/>
      <c r="EG168" s="128"/>
      <c r="EH168" s="128"/>
      <c r="EI168" s="128"/>
      <c r="EJ168" s="128"/>
      <c r="EK168" s="128"/>
      <c r="EL168" s="128"/>
      <c r="EM168" s="128"/>
      <c r="EN168" s="128"/>
      <c r="EO168" s="128"/>
      <c r="EP168" s="128"/>
      <c r="EQ168" s="128"/>
      <c r="ER168" s="128"/>
      <c r="ES168" s="128"/>
      <c r="ET168" s="128"/>
      <c r="EU168" s="128"/>
      <c r="EV168" s="128"/>
      <c r="EW168" s="128"/>
      <c r="EX168" s="128"/>
      <c r="EY168" s="128"/>
      <c r="EZ168" s="128"/>
      <c r="FA168" s="128"/>
      <c r="FB168" s="128"/>
      <c r="FC168" s="128"/>
      <c r="FD168" s="128"/>
      <c r="FE168" s="128"/>
      <c r="FF168" s="128"/>
      <c r="FG168" s="128"/>
      <c r="FH168" s="128"/>
      <c r="FI168" s="128"/>
      <c r="FJ168" s="128"/>
      <c r="FK168" s="128"/>
      <c r="FL168" s="128"/>
      <c r="FM168" s="128"/>
      <c r="FN168" s="128"/>
      <c r="FO168" s="128"/>
      <c r="FP168" s="128"/>
      <c r="FQ168" s="128"/>
      <c r="FR168" s="128"/>
      <c r="FS168" s="128"/>
      <c r="FT168" s="128"/>
      <c r="FU168" s="128"/>
      <c r="FV168" s="128"/>
      <c r="FW168" s="128"/>
      <c r="FX168" s="128"/>
      <c r="FY168" s="128"/>
      <c r="FZ168" s="128"/>
      <c r="GA168" s="128"/>
      <c r="GB168" s="128"/>
      <c r="GC168" s="128"/>
      <c r="GD168" s="128"/>
      <c r="GE168" s="128"/>
      <c r="GF168" s="128"/>
      <c r="GG168" s="128"/>
      <c r="GH168" s="128"/>
      <c r="GI168" s="128"/>
      <c r="GJ168" s="128"/>
      <c r="GK168" s="128"/>
      <c r="GL168" s="128"/>
      <c r="GM168" s="128"/>
    </row>
    <row r="169" spans="1:195" ht="11.25" customHeight="1">
      <c r="A169" s="128"/>
      <c r="B169" s="128"/>
      <c r="C169" s="128"/>
      <c r="D169" s="128"/>
      <c r="E169" s="128"/>
      <c r="F169" s="128"/>
      <c r="G169" s="128"/>
      <c r="H169" s="128"/>
      <c r="I169" s="128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8"/>
      <c r="U169" s="519" t="s">
        <v>638</v>
      </c>
      <c r="V169" s="519"/>
      <c r="W169" s="519"/>
      <c r="X169" s="519"/>
      <c r="Y169" s="519"/>
      <c r="Z169" s="519"/>
      <c r="AA169" s="519"/>
      <c r="AB169" s="204" t="s">
        <v>625</v>
      </c>
      <c r="AC169" s="208"/>
      <c r="AD169" s="235"/>
      <c r="AE169" s="236"/>
      <c r="AF169" s="236"/>
      <c r="AG169" s="236"/>
      <c r="AH169" s="237"/>
      <c r="AI169" s="199"/>
      <c r="AJ169" s="235"/>
      <c r="AK169" s="236"/>
      <c r="AL169" s="236"/>
      <c r="AM169" s="236"/>
      <c r="AN169" s="237"/>
      <c r="AO169" s="199"/>
      <c r="AP169" s="199" t="str">
        <f t="shared" si="21"/>
        <v/>
      </c>
      <c r="AQ169" s="231"/>
      <c r="AR169" s="231"/>
      <c r="AS169" s="231"/>
      <c r="AT169" s="231"/>
      <c r="AU169" s="231"/>
      <c r="AV169" s="231"/>
      <c r="AW169" s="233"/>
      <c r="AX169" s="232"/>
      <c r="AY169" s="231"/>
      <c r="AZ169" s="234"/>
      <c r="BA169" s="199"/>
      <c r="BB169" s="231"/>
      <c r="BC169" s="199"/>
      <c r="BD169" s="201"/>
      <c r="BE169" s="199"/>
      <c r="BF169" s="229"/>
      <c r="BG169" s="199"/>
      <c r="BH169" s="229"/>
      <c r="BI169" s="199"/>
      <c r="BJ169" s="199"/>
      <c r="BK169" s="199"/>
      <c r="BL169" s="229"/>
      <c r="BM169" s="199"/>
      <c r="BN169" s="229"/>
      <c r="BO169" s="199"/>
      <c r="BP169" s="199"/>
      <c r="BQ169" s="199"/>
      <c r="BR169" s="199"/>
      <c r="BS169" s="199"/>
      <c r="BT169" s="199"/>
      <c r="BU169" s="199"/>
      <c r="BV169" s="201"/>
      <c r="BW169" s="199"/>
      <c r="BX169" s="199"/>
      <c r="BY169" s="199"/>
      <c r="BZ169" s="200"/>
      <c r="CA169" s="229"/>
      <c r="CB169" s="200"/>
      <c r="CC169" s="202"/>
      <c r="CD169" s="201"/>
      <c r="CE169" s="202"/>
      <c r="CF169" s="201"/>
      <c r="CG169" s="201"/>
      <c r="CH169" s="201"/>
      <c r="CI169" s="202"/>
      <c r="CJ169" s="201"/>
      <c r="CK169" s="201"/>
      <c r="CL169" s="199"/>
      <c r="CM169" s="199"/>
      <c r="CN169" s="199"/>
      <c r="CO169" s="199"/>
      <c r="CP169" s="199"/>
      <c r="CQ169" s="239"/>
      <c r="CR169" s="199"/>
      <c r="CS169" s="239"/>
      <c r="CT169" s="239"/>
      <c r="CU169" s="199"/>
      <c r="CV169" s="201"/>
      <c r="CW169" s="201"/>
      <c r="CX169" s="201"/>
      <c r="CY169" s="201"/>
      <c r="CZ169" s="201"/>
      <c r="DA169" s="201"/>
      <c r="DB169" s="201"/>
      <c r="DC169" s="201"/>
      <c r="DD169" s="199"/>
      <c r="DE169" s="201"/>
      <c r="DF169" s="201"/>
      <c r="DG169" s="201"/>
      <c r="DH169" s="199"/>
      <c r="DI169" s="201"/>
      <c r="DJ169" s="201"/>
      <c r="DK169" s="201"/>
      <c r="DL169" s="201"/>
      <c r="DM169" s="201"/>
      <c r="DN169" s="183"/>
      <c r="DO169" s="128"/>
      <c r="DP169" s="128"/>
      <c r="DQ169" s="128"/>
      <c r="DR169" s="128"/>
      <c r="DS169" s="128"/>
      <c r="DT169" s="128"/>
      <c r="DU169" s="128"/>
      <c r="DV169" s="128"/>
      <c r="DW169" s="128"/>
      <c r="DX169" s="128"/>
      <c r="DY169" s="128"/>
      <c r="DZ169" s="128"/>
      <c r="EA169" s="128"/>
      <c r="EB169" s="128"/>
      <c r="EC169" s="128"/>
      <c r="ED169" s="128"/>
      <c r="EE169" s="128"/>
      <c r="EF169" s="128"/>
      <c r="EG169" s="128"/>
      <c r="EH169" s="128"/>
      <c r="EI169" s="128"/>
      <c r="EJ169" s="128"/>
      <c r="EK169" s="128"/>
      <c r="EL169" s="128"/>
      <c r="EM169" s="128"/>
      <c r="EN169" s="128"/>
      <c r="EO169" s="128"/>
      <c r="EP169" s="128"/>
      <c r="EQ169" s="128"/>
      <c r="ER169" s="128"/>
      <c r="ES169" s="128"/>
      <c r="ET169" s="128"/>
      <c r="EU169" s="128"/>
      <c r="EV169" s="128"/>
      <c r="EW169" s="128"/>
      <c r="EX169" s="128"/>
      <c r="EY169" s="128"/>
      <c r="EZ169" s="128"/>
      <c r="FA169" s="128"/>
      <c r="FB169" s="128"/>
      <c r="FC169" s="128"/>
      <c r="FD169" s="128"/>
      <c r="FE169" s="128"/>
      <c r="FF169" s="128"/>
      <c r="FG169" s="128"/>
      <c r="FH169" s="128"/>
      <c r="FI169" s="128"/>
      <c r="FJ169" s="128"/>
      <c r="FK169" s="128"/>
      <c r="FL169" s="128"/>
      <c r="FM169" s="128"/>
      <c r="FN169" s="128"/>
      <c r="FO169" s="128"/>
      <c r="FP169" s="128"/>
      <c r="FQ169" s="128"/>
      <c r="FR169" s="128"/>
      <c r="FS169" s="128"/>
      <c r="FT169" s="128"/>
      <c r="FU169" s="128"/>
      <c r="FV169" s="128"/>
      <c r="FW169" s="128"/>
      <c r="FX169" s="128"/>
      <c r="FY169" s="128"/>
      <c r="FZ169" s="128"/>
      <c r="GA169" s="128"/>
      <c r="GB169" s="128"/>
      <c r="GC169" s="128"/>
      <c r="GD169" s="128"/>
      <c r="GE169" s="128"/>
      <c r="GF169" s="128"/>
      <c r="GG169" s="128"/>
      <c r="GH169" s="128"/>
      <c r="GI169" s="128"/>
      <c r="GJ169" s="128"/>
      <c r="GK169" s="128"/>
      <c r="GL169" s="128"/>
      <c r="GM169" s="128"/>
    </row>
    <row r="170" spans="1:195" ht="11.25" customHeight="1">
      <c r="A170" s="128"/>
      <c r="B170" s="128"/>
      <c r="C170" s="128"/>
      <c r="D170" s="128"/>
      <c r="E170" s="128"/>
      <c r="F170" s="128"/>
      <c r="G170" s="128"/>
      <c r="H170" s="128"/>
      <c r="I170" s="128"/>
      <c r="J170" s="128"/>
      <c r="K170" s="128"/>
      <c r="L170" s="128"/>
      <c r="M170" s="128"/>
      <c r="N170" s="128"/>
      <c r="O170" s="128"/>
      <c r="P170" s="128"/>
      <c r="Q170" s="128"/>
      <c r="R170" s="128"/>
      <c r="S170" s="128"/>
      <c r="T170" s="128"/>
      <c r="U170" s="519" t="s">
        <v>639</v>
      </c>
      <c r="V170" s="519"/>
      <c r="W170" s="519"/>
      <c r="X170" s="519"/>
      <c r="Y170" s="519"/>
      <c r="Z170" s="519"/>
      <c r="AA170" s="519"/>
      <c r="AB170" s="204" t="s">
        <v>640</v>
      </c>
      <c r="AC170" s="208"/>
      <c r="AD170" s="235"/>
      <c r="AE170" s="236"/>
      <c r="AF170" s="236"/>
      <c r="AG170" s="236"/>
      <c r="AH170" s="237"/>
      <c r="AI170" s="199"/>
      <c r="AJ170" s="235"/>
      <c r="AK170" s="236"/>
      <c r="AL170" s="236"/>
      <c r="AM170" s="236"/>
      <c r="AN170" s="237"/>
      <c r="AO170" s="199"/>
      <c r="AP170" s="199" t="str">
        <f t="shared" si="21"/>
        <v/>
      </c>
      <c r="AQ170" s="231"/>
      <c r="AR170" s="231"/>
      <c r="AS170" s="231"/>
      <c r="AT170" s="231"/>
      <c r="AU170" s="231"/>
      <c r="AV170" s="231"/>
      <c r="AW170" s="233"/>
      <c r="AX170" s="232"/>
      <c r="AY170" s="231"/>
      <c r="AZ170" s="234"/>
      <c r="BA170" s="199"/>
      <c r="BB170" s="231"/>
      <c r="BC170" s="199"/>
      <c r="BD170" s="201"/>
      <c r="BE170" s="199"/>
      <c r="BF170" s="229"/>
      <c r="BG170" s="199"/>
      <c r="BH170" s="229"/>
      <c r="BI170" s="199"/>
      <c r="BJ170" s="199"/>
      <c r="BK170" s="199"/>
      <c r="BL170" s="229"/>
      <c r="BM170" s="199"/>
      <c r="BN170" s="229"/>
      <c r="BO170" s="199"/>
      <c r="BP170" s="199"/>
      <c r="BQ170" s="199"/>
      <c r="BR170" s="199"/>
      <c r="BS170" s="199"/>
      <c r="BT170" s="199"/>
      <c r="BU170" s="199"/>
      <c r="BV170" s="201"/>
      <c r="BW170" s="199"/>
      <c r="BX170" s="199"/>
      <c r="BY170" s="199"/>
      <c r="BZ170" s="200"/>
      <c r="CA170" s="229"/>
      <c r="CB170" s="200"/>
      <c r="CC170" s="202"/>
      <c r="CD170" s="201"/>
      <c r="CE170" s="202"/>
      <c r="CF170" s="201"/>
      <c r="CG170" s="201"/>
      <c r="CH170" s="201"/>
      <c r="CI170" s="202"/>
      <c r="CJ170" s="201"/>
      <c r="CK170" s="201"/>
      <c r="CL170" s="199"/>
      <c r="CM170" s="199"/>
      <c r="CN170" s="199"/>
      <c r="CO170" s="199"/>
      <c r="CP170" s="199"/>
      <c r="CQ170" s="239"/>
      <c r="CR170" s="199"/>
      <c r="CS170" s="239"/>
      <c r="CT170" s="239"/>
      <c r="CU170" s="199"/>
      <c r="CV170" s="201"/>
      <c r="CW170" s="201"/>
      <c r="CX170" s="201"/>
      <c r="CY170" s="201"/>
      <c r="CZ170" s="201"/>
      <c r="DA170" s="201"/>
      <c r="DB170" s="201"/>
      <c r="DC170" s="201"/>
      <c r="DD170" s="199"/>
      <c r="DE170" s="201"/>
      <c r="DF170" s="201"/>
      <c r="DG170" s="201"/>
      <c r="DH170" s="199"/>
      <c r="DI170" s="201"/>
      <c r="DJ170" s="201"/>
      <c r="DK170" s="201"/>
      <c r="DL170" s="201"/>
      <c r="DM170" s="201"/>
      <c r="DN170" s="183"/>
      <c r="DO170" s="128"/>
      <c r="DP170" s="128"/>
      <c r="DQ170" s="128"/>
      <c r="DR170" s="128"/>
      <c r="DS170" s="128"/>
      <c r="DT170" s="128"/>
      <c r="DU170" s="128"/>
      <c r="DV170" s="128"/>
      <c r="DW170" s="128"/>
      <c r="DX170" s="128"/>
      <c r="DY170" s="128"/>
      <c r="DZ170" s="128"/>
      <c r="EA170" s="128"/>
      <c r="EB170" s="128"/>
      <c r="EC170" s="128"/>
      <c r="ED170" s="128"/>
      <c r="EE170" s="128"/>
      <c r="EF170" s="128"/>
      <c r="EG170" s="128"/>
      <c r="EH170" s="128"/>
      <c r="EI170" s="128"/>
      <c r="EJ170" s="128"/>
      <c r="EK170" s="128"/>
      <c r="EL170" s="128"/>
      <c r="EM170" s="128"/>
      <c r="EN170" s="128"/>
      <c r="EO170" s="128"/>
      <c r="EP170" s="128"/>
      <c r="EQ170" s="128"/>
      <c r="ER170" s="128"/>
      <c r="ES170" s="128"/>
      <c r="ET170" s="128"/>
      <c r="EU170" s="128"/>
      <c r="EV170" s="128"/>
      <c r="EW170" s="128"/>
      <c r="EX170" s="128"/>
      <c r="EY170" s="128"/>
      <c r="EZ170" s="128"/>
      <c r="FA170" s="128"/>
      <c r="FB170" s="128"/>
      <c r="FC170" s="128"/>
      <c r="FD170" s="128"/>
      <c r="FE170" s="128"/>
      <c r="FF170" s="128"/>
      <c r="FG170" s="128"/>
      <c r="FH170" s="128"/>
      <c r="FI170" s="128"/>
      <c r="FJ170" s="128"/>
      <c r="FK170" s="128"/>
      <c r="FL170" s="128"/>
      <c r="FM170" s="128"/>
      <c r="FN170" s="128"/>
      <c r="FO170" s="128"/>
      <c r="FP170" s="128"/>
      <c r="FQ170" s="128"/>
      <c r="FR170" s="128"/>
      <c r="FS170" s="128"/>
      <c r="FT170" s="128"/>
      <c r="FU170" s="128"/>
      <c r="FV170" s="128"/>
      <c r="FW170" s="128"/>
      <c r="FX170" s="128"/>
      <c r="FY170" s="128"/>
      <c r="FZ170" s="128"/>
      <c r="GA170" s="128"/>
      <c r="GB170" s="128"/>
      <c r="GC170" s="128"/>
      <c r="GD170" s="128"/>
      <c r="GE170" s="128"/>
      <c r="GF170" s="128"/>
      <c r="GG170" s="128"/>
      <c r="GH170" s="128"/>
      <c r="GI170" s="128"/>
      <c r="GJ170" s="128"/>
      <c r="GK170" s="128"/>
      <c r="GL170" s="128"/>
      <c r="GM170" s="128"/>
    </row>
    <row r="171" spans="1:195" ht="11.25" customHeight="1">
      <c r="A171" s="128"/>
      <c r="B171" s="128"/>
      <c r="C171" s="128"/>
      <c r="D171" s="128"/>
      <c r="E171" s="128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28"/>
      <c r="Q171" s="128"/>
      <c r="R171" s="128"/>
      <c r="S171" s="128"/>
      <c r="T171" s="128"/>
      <c r="U171" s="128"/>
      <c r="V171" s="128"/>
      <c r="W171" s="128"/>
      <c r="X171" s="128"/>
      <c r="Y171" s="128"/>
      <c r="Z171" s="128"/>
      <c r="AA171" s="128"/>
      <c r="AB171" s="142"/>
      <c r="AC171" s="128"/>
      <c r="AD171" s="205"/>
      <c r="AE171" s="205"/>
      <c r="AF171" s="205"/>
      <c r="AG171" s="205"/>
      <c r="AH171" s="205"/>
      <c r="AI171" s="142"/>
      <c r="AJ171" s="205"/>
      <c r="AK171" s="205"/>
      <c r="AL171" s="205"/>
      <c r="AM171" s="205"/>
      <c r="AN171" s="205"/>
      <c r="AO171" s="142"/>
      <c r="AP171" s="142"/>
      <c r="AQ171" s="205"/>
      <c r="AR171" s="205"/>
      <c r="AS171" s="205"/>
      <c r="AT171" s="205"/>
      <c r="AU171" s="205"/>
      <c r="AV171" s="205"/>
      <c r="AW171" s="205"/>
      <c r="AX171" s="205"/>
      <c r="AY171" s="205"/>
      <c r="AZ171" s="142"/>
      <c r="BA171" s="142"/>
      <c r="BB171" s="142"/>
      <c r="BC171" s="142"/>
      <c r="BD171" s="206"/>
      <c r="BE171" s="142"/>
      <c r="BF171" s="142"/>
      <c r="BG171" s="142"/>
      <c r="BH171" s="142"/>
      <c r="BI171" s="142"/>
      <c r="BJ171" s="142"/>
      <c r="BK171" s="142"/>
      <c r="BL171" s="142"/>
      <c r="BM171" s="142"/>
      <c r="BN171" s="142"/>
      <c r="BO171" s="142"/>
      <c r="BP171" s="142"/>
      <c r="BQ171" s="142"/>
      <c r="BR171" s="142"/>
      <c r="BS171" s="142"/>
      <c r="BT171" s="142"/>
      <c r="BU171" s="142"/>
      <c r="BV171" s="142"/>
      <c r="BW171" s="142"/>
      <c r="BX171" s="142"/>
      <c r="BY171" s="142"/>
      <c r="BZ171" s="142"/>
      <c r="CA171" s="142"/>
      <c r="CB171" s="142"/>
      <c r="CC171" s="142"/>
      <c r="CD171" s="142"/>
      <c r="CE171" s="142"/>
      <c r="CF171" s="142"/>
      <c r="CG171" s="142"/>
      <c r="CH171" s="142"/>
      <c r="CI171" s="142"/>
      <c r="CJ171" s="142"/>
      <c r="CK171" s="142"/>
      <c r="CL171" s="142"/>
      <c r="CM171" s="142"/>
      <c r="CN171" s="142"/>
      <c r="CO171" s="142"/>
      <c r="CP171" s="142"/>
      <c r="CQ171" s="207"/>
      <c r="CR171" s="142"/>
      <c r="CS171" s="207"/>
      <c r="CT171" s="207"/>
      <c r="CU171" s="142"/>
      <c r="CV171" s="142"/>
      <c r="CW171" s="142"/>
      <c r="CX171" s="142"/>
      <c r="CY171" s="142"/>
      <c r="CZ171" s="142"/>
      <c r="DA171" s="142"/>
      <c r="DB171" s="142"/>
      <c r="DC171" s="142"/>
      <c r="DD171" s="142"/>
      <c r="DE171" s="142"/>
      <c r="DF171" s="142"/>
      <c r="DG171" s="142"/>
      <c r="DH171" s="142"/>
      <c r="DI171" s="142"/>
      <c r="DJ171" s="142"/>
      <c r="DK171" s="142"/>
      <c r="DL171" s="142"/>
      <c r="DM171" s="142"/>
      <c r="DN171" s="128"/>
      <c r="DO171" s="128"/>
      <c r="DP171" s="128"/>
      <c r="DQ171" s="128"/>
      <c r="DR171" s="128"/>
      <c r="DS171" s="128"/>
      <c r="DT171" s="128"/>
      <c r="DU171" s="128"/>
      <c r="DV171" s="128"/>
      <c r="DW171" s="128"/>
      <c r="DX171" s="128"/>
      <c r="DY171" s="128"/>
      <c r="DZ171" s="128"/>
      <c r="EA171" s="128"/>
      <c r="EB171" s="128"/>
      <c r="EC171" s="128"/>
      <c r="ED171" s="128"/>
      <c r="EE171" s="128"/>
      <c r="EF171" s="128"/>
      <c r="EG171" s="128"/>
      <c r="EH171" s="128"/>
      <c r="EI171" s="128"/>
      <c r="EJ171" s="128"/>
      <c r="EK171" s="128"/>
      <c r="EL171" s="128"/>
      <c r="EM171" s="128"/>
      <c r="EN171" s="128"/>
      <c r="EO171" s="128"/>
      <c r="EP171" s="128"/>
      <c r="EQ171" s="128"/>
      <c r="ER171" s="128"/>
      <c r="ES171" s="128"/>
      <c r="ET171" s="128"/>
      <c r="EU171" s="128"/>
      <c r="EV171" s="128"/>
      <c r="EW171" s="128"/>
      <c r="EX171" s="128"/>
      <c r="EY171" s="128"/>
      <c r="EZ171" s="128"/>
      <c r="FA171" s="128"/>
      <c r="FB171" s="128"/>
      <c r="FC171" s="128"/>
      <c r="FD171" s="128"/>
      <c r="FE171" s="128"/>
      <c r="FF171" s="128"/>
      <c r="FG171" s="128"/>
      <c r="FH171" s="128"/>
      <c r="FI171" s="128"/>
      <c r="FJ171" s="128"/>
      <c r="FK171" s="128"/>
      <c r="FL171" s="128"/>
      <c r="FM171" s="128"/>
      <c r="FN171" s="128"/>
      <c r="FO171" s="128"/>
      <c r="FP171" s="128"/>
      <c r="FQ171" s="128"/>
      <c r="FR171" s="128"/>
      <c r="FS171" s="128"/>
      <c r="FT171" s="128"/>
      <c r="FU171" s="128"/>
      <c r="FV171" s="128"/>
      <c r="FW171" s="128"/>
      <c r="FX171" s="128"/>
      <c r="FY171" s="128"/>
      <c r="FZ171" s="128"/>
      <c r="GA171" s="128"/>
      <c r="GB171" s="128"/>
      <c r="GC171" s="128"/>
      <c r="GD171" s="128"/>
      <c r="GE171" s="128"/>
      <c r="GF171" s="128"/>
      <c r="GG171" s="128"/>
      <c r="GH171" s="128"/>
      <c r="GI171" s="128"/>
      <c r="GJ171" s="128"/>
      <c r="GK171" s="128"/>
      <c r="GL171" s="128"/>
      <c r="GM171" s="128"/>
    </row>
    <row r="172" spans="1:195" ht="12" customHeight="1">
      <c r="A172" s="128"/>
      <c r="B172" s="128"/>
      <c r="C172" s="128"/>
      <c r="D172" s="128"/>
      <c r="E172" s="128"/>
      <c r="F172" s="128"/>
      <c r="G172" s="128"/>
      <c r="H172" s="128"/>
      <c r="I172" s="128"/>
      <c r="J172" s="128"/>
      <c r="K172" s="128"/>
      <c r="L172" s="128"/>
      <c r="M172" s="128"/>
      <c r="N172" s="128"/>
      <c r="O172" s="128"/>
      <c r="P172" s="128"/>
      <c r="Q172" s="128"/>
      <c r="R172" s="128"/>
      <c r="S172" s="128"/>
      <c r="T172" s="128"/>
      <c r="U172" s="519" t="s">
        <v>641</v>
      </c>
      <c r="V172" s="519"/>
      <c r="W172" s="519"/>
      <c r="X172" s="519"/>
      <c r="Y172" s="519"/>
      <c r="Z172" s="519"/>
      <c r="AA172" s="519"/>
      <c r="AB172" s="204" t="s">
        <v>613</v>
      </c>
      <c r="AC172" s="208"/>
      <c r="AD172" s="235"/>
      <c r="AE172" s="236"/>
      <c r="AF172" s="236"/>
      <c r="AG172" s="236"/>
      <c r="AH172" s="237"/>
      <c r="AI172" s="199"/>
      <c r="AJ172" s="235"/>
      <c r="AK172" s="236"/>
      <c r="AL172" s="236"/>
      <c r="AM172" s="236"/>
      <c r="AN172" s="237"/>
      <c r="AO172" s="199"/>
      <c r="AP172" s="199"/>
      <c r="AQ172" s="231"/>
      <c r="AR172" s="231"/>
      <c r="AS172" s="231"/>
      <c r="AT172" s="231"/>
      <c r="AU172" s="231"/>
      <c r="AV172" s="231"/>
      <c r="AW172" s="233"/>
      <c r="AX172" s="232"/>
      <c r="AY172" s="231"/>
      <c r="AZ172" s="234"/>
      <c r="BA172" s="199"/>
      <c r="BB172" s="231"/>
      <c r="BC172" s="199"/>
      <c r="BD172" s="201"/>
      <c r="BE172" s="199"/>
      <c r="BF172" s="229"/>
      <c r="BG172" s="199"/>
      <c r="BH172" s="229"/>
      <c r="BI172" s="199"/>
      <c r="BJ172" s="199"/>
      <c r="BK172" s="199"/>
      <c r="BL172" s="229"/>
      <c r="BM172" s="199"/>
      <c r="BN172" s="229"/>
      <c r="BO172" s="199"/>
      <c r="BP172" s="199"/>
      <c r="BQ172" s="199"/>
      <c r="BR172" s="199"/>
      <c r="BS172" s="199"/>
      <c r="BT172" s="199"/>
      <c r="BU172" s="199"/>
      <c r="BV172" s="201"/>
      <c r="BW172" s="199"/>
      <c r="BX172" s="199"/>
      <c r="BY172" s="199"/>
      <c r="BZ172" s="200"/>
      <c r="CA172" s="229"/>
      <c r="CB172" s="200"/>
      <c r="CC172" s="202"/>
      <c r="CD172" s="201"/>
      <c r="CE172" s="202"/>
      <c r="CF172" s="201"/>
      <c r="CG172" s="201"/>
      <c r="CH172" s="201"/>
      <c r="CI172" s="202"/>
      <c r="CJ172" s="201"/>
      <c r="CK172" s="201"/>
      <c r="CL172" s="199"/>
      <c r="CM172" s="199"/>
      <c r="CN172" s="199"/>
      <c r="CO172" s="199"/>
      <c r="CP172" s="199"/>
      <c r="CQ172" s="239"/>
      <c r="CR172" s="199"/>
      <c r="CS172" s="239"/>
      <c r="CT172" s="239"/>
      <c r="CU172" s="199"/>
      <c r="CV172" s="201"/>
      <c r="CW172" s="201"/>
      <c r="CX172" s="201"/>
      <c r="CY172" s="201"/>
      <c r="CZ172" s="201"/>
      <c r="DA172" s="201"/>
      <c r="DB172" s="201"/>
      <c r="DC172" s="201"/>
      <c r="DD172" s="199"/>
      <c r="DE172" s="201"/>
      <c r="DF172" s="201"/>
      <c r="DG172" s="201"/>
      <c r="DH172" s="199"/>
      <c r="DI172" s="201"/>
      <c r="DJ172" s="201"/>
      <c r="DK172" s="201"/>
      <c r="DL172" s="201"/>
      <c r="DM172" s="201"/>
      <c r="DN172" s="183"/>
      <c r="DO172" s="128"/>
      <c r="DP172" s="128"/>
      <c r="DQ172" s="128"/>
      <c r="DR172" s="128"/>
      <c r="DS172" s="128"/>
      <c r="DT172" s="128"/>
      <c r="DU172" s="128"/>
      <c r="DV172" s="128"/>
      <c r="DW172" s="128"/>
      <c r="DX172" s="128"/>
      <c r="DY172" s="128"/>
      <c r="DZ172" s="128"/>
      <c r="EA172" s="128"/>
      <c r="EB172" s="128"/>
      <c r="EC172" s="128"/>
      <c r="ED172" s="128"/>
      <c r="EE172" s="128"/>
      <c r="EF172" s="128"/>
      <c r="EG172" s="128"/>
      <c r="EH172" s="128"/>
      <c r="EI172" s="128"/>
      <c r="EJ172" s="128"/>
      <c r="EK172" s="128"/>
      <c r="EL172" s="128"/>
      <c r="EM172" s="128"/>
      <c r="EN172" s="128"/>
      <c r="EO172" s="128"/>
      <c r="EP172" s="128"/>
      <c r="EQ172" s="128"/>
      <c r="ER172" s="128"/>
      <c r="ES172" s="128"/>
      <c r="ET172" s="128"/>
      <c r="EU172" s="128"/>
      <c r="EV172" s="128"/>
      <c r="EW172" s="128"/>
      <c r="EX172" s="128"/>
      <c r="EY172" s="128"/>
      <c r="EZ172" s="128"/>
      <c r="FA172" s="128"/>
      <c r="FB172" s="128"/>
      <c r="FC172" s="128"/>
      <c r="FD172" s="128"/>
      <c r="FE172" s="128"/>
      <c r="FF172" s="128"/>
      <c r="FG172" s="128"/>
      <c r="FH172" s="128"/>
      <c r="FI172" s="128"/>
      <c r="FJ172" s="128"/>
      <c r="FK172" s="128"/>
      <c r="FL172" s="128"/>
      <c r="FM172" s="128"/>
      <c r="FN172" s="128"/>
      <c r="FO172" s="128"/>
      <c r="FP172" s="128"/>
      <c r="FQ172" s="128"/>
      <c r="FR172" s="128"/>
      <c r="FS172" s="128"/>
      <c r="FT172" s="128"/>
      <c r="FU172" s="128"/>
      <c r="FV172" s="128"/>
      <c r="FW172" s="128"/>
      <c r="FX172" s="128"/>
      <c r="FY172" s="128"/>
      <c r="FZ172" s="128"/>
      <c r="GA172" s="128"/>
      <c r="GB172" s="128"/>
      <c r="GC172" s="128"/>
      <c r="GD172" s="128"/>
      <c r="GE172" s="128"/>
      <c r="GF172" s="128"/>
      <c r="GG172" s="128"/>
      <c r="GH172" s="128"/>
      <c r="GI172" s="128"/>
      <c r="GJ172" s="128"/>
      <c r="GK172" s="128"/>
      <c r="GL172" s="128"/>
      <c r="GM172" s="128"/>
    </row>
    <row r="173" spans="1:195" ht="12" customHeight="1">
      <c r="A173" s="128"/>
      <c r="B173" s="128"/>
      <c r="C173" s="128"/>
      <c r="D173" s="128"/>
      <c r="E173" s="128"/>
      <c r="F173" s="128"/>
      <c r="G173" s="128"/>
      <c r="H173" s="128"/>
      <c r="I173" s="128"/>
      <c r="J173" s="128"/>
      <c r="K173" s="128"/>
      <c r="L173" s="128"/>
      <c r="M173" s="128"/>
      <c r="N173" s="128"/>
      <c r="O173" s="128"/>
      <c r="P173" s="128"/>
      <c r="Q173" s="128"/>
      <c r="R173" s="128"/>
      <c r="S173" s="128"/>
      <c r="T173" s="128"/>
      <c r="U173" s="519" t="s">
        <v>642</v>
      </c>
      <c r="V173" s="519"/>
      <c r="W173" s="519"/>
      <c r="X173" s="519"/>
      <c r="Y173" s="519"/>
      <c r="Z173" s="519"/>
      <c r="AA173" s="519"/>
      <c r="AB173" s="204" t="s">
        <v>631</v>
      </c>
      <c r="AC173" s="208"/>
      <c r="AD173" s="251"/>
      <c r="AE173" s="252"/>
      <c r="AF173" s="252"/>
      <c r="AG173" s="253"/>
      <c r="AH173" s="254"/>
      <c r="AI173" s="199"/>
      <c r="AJ173" s="251"/>
      <c r="AK173" s="252"/>
      <c r="AL173" s="252"/>
      <c r="AM173" s="253"/>
      <c r="AN173" s="254"/>
      <c r="AO173" s="199"/>
      <c r="AP173" s="199" t="str">
        <f>IF(AO173="","",AO173)</f>
        <v/>
      </c>
      <c r="AQ173" s="255"/>
      <c r="AR173" s="387"/>
      <c r="AS173" s="255"/>
      <c r="AT173" s="255"/>
      <c r="AU173" s="387"/>
      <c r="AV173" s="255"/>
      <c r="AW173" s="256"/>
      <c r="AX173" s="257"/>
      <c r="AY173" s="258"/>
      <c r="AZ173" s="387"/>
      <c r="BA173" s="199"/>
      <c r="BB173" s="255"/>
      <c r="BC173" s="199"/>
      <c r="BD173" s="259"/>
      <c r="BE173" s="199"/>
      <c r="BF173" s="260"/>
      <c r="BG173" s="199"/>
      <c r="BH173" s="260"/>
      <c r="BI173" s="199"/>
      <c r="BJ173" s="199"/>
      <c r="BK173" s="199"/>
      <c r="BL173" s="256"/>
      <c r="BM173" s="199"/>
      <c r="BN173" s="256"/>
      <c r="BO173" s="199"/>
      <c r="BP173" s="199"/>
      <c r="BQ173" s="199"/>
      <c r="BR173" s="199"/>
      <c r="BS173" s="199"/>
      <c r="BT173" s="199"/>
      <c r="BU173" s="199"/>
      <c r="BV173" s="230"/>
      <c r="BW173" s="199"/>
      <c r="BX173" s="199"/>
      <c r="BY173" s="199"/>
      <c r="BZ173" s="200"/>
      <c r="CA173" s="261"/>
      <c r="CB173" s="200"/>
      <c r="CC173" s="185"/>
      <c r="CD173" s="192">
        <f>CC173*$T173</f>
        <v>0</v>
      </c>
      <c r="CE173" s="185"/>
      <c r="CF173" s="192">
        <f>CE173*$T173</f>
        <v>0</v>
      </c>
      <c r="CG173" s="192">
        <f>CC173-CE173</f>
        <v>0</v>
      </c>
      <c r="CH173" s="192">
        <f>CD173-CF173</f>
        <v>0</v>
      </c>
      <c r="CI173" s="185"/>
      <c r="CJ173" s="192">
        <f>CC173*$CI173/1000</f>
        <v>0</v>
      </c>
      <c r="CK173" s="192">
        <f>CD173*$CI173/1000</f>
        <v>0</v>
      </c>
      <c r="CL173" s="199"/>
      <c r="CM173" s="199"/>
      <c r="CN173" s="199"/>
      <c r="CO173" s="199"/>
      <c r="CP173" s="199"/>
      <c r="CQ173" s="240"/>
      <c r="CR173" s="199"/>
      <c r="CS173" s="239"/>
      <c r="CT173" s="239"/>
      <c r="CU173" s="199"/>
      <c r="CV173" s="201"/>
      <c r="CW173" s="201"/>
      <c r="CX173" s="201"/>
      <c r="CY173" s="201"/>
      <c r="CZ173" s="201"/>
      <c r="DA173" s="201"/>
      <c r="DB173" s="201"/>
      <c r="DC173" s="201"/>
      <c r="DD173" s="199"/>
      <c r="DE173" s="192">
        <f>SUM(DF173:DG173)</f>
        <v>0</v>
      </c>
      <c r="DF173" s="185"/>
      <c r="DG173" s="185"/>
      <c r="DH173" s="199"/>
      <c r="DI173" s="201"/>
      <c r="DJ173" s="201"/>
      <c r="DK173" s="201"/>
      <c r="DL173" s="214">
        <f>DE173</f>
        <v>0</v>
      </c>
      <c r="DM173" s="201"/>
      <c r="DN173" s="183"/>
      <c r="DO173" s="128"/>
      <c r="DP173" s="128"/>
      <c r="DQ173" s="128"/>
      <c r="DR173" s="128"/>
      <c r="DS173" s="128"/>
      <c r="DT173" s="128"/>
      <c r="DU173" s="128"/>
      <c r="DV173" s="128"/>
      <c r="DW173" s="128"/>
      <c r="DX173" s="128"/>
      <c r="DY173" s="128"/>
      <c r="DZ173" s="128"/>
      <c r="EA173" s="128"/>
      <c r="EB173" s="128"/>
      <c r="EC173" s="128"/>
      <c r="ED173" s="128"/>
      <c r="EE173" s="128"/>
      <c r="EF173" s="128"/>
      <c r="EG173" s="128"/>
      <c r="EH173" s="128"/>
      <c r="EI173" s="128"/>
      <c r="EJ173" s="128"/>
      <c r="EK173" s="128"/>
      <c r="EL173" s="128"/>
      <c r="EM173" s="128"/>
      <c r="EN173" s="128"/>
      <c r="EO173" s="128"/>
      <c r="EP173" s="128"/>
      <c r="EQ173" s="128"/>
      <c r="ER173" s="128"/>
      <c r="ES173" s="128"/>
      <c r="ET173" s="128"/>
      <c r="EU173" s="128"/>
      <c r="EV173" s="128"/>
      <c r="EW173" s="128"/>
      <c r="EX173" s="128"/>
      <c r="EY173" s="128"/>
      <c r="EZ173" s="128"/>
      <c r="FA173" s="128"/>
      <c r="FB173" s="128"/>
      <c r="FC173" s="128"/>
      <c r="FD173" s="128"/>
      <c r="FE173" s="128"/>
      <c r="FF173" s="128"/>
      <c r="FG173" s="128"/>
      <c r="FH173" s="128"/>
      <c r="FI173" s="128"/>
      <c r="FJ173" s="128"/>
      <c r="FK173" s="128"/>
      <c r="FL173" s="128"/>
      <c r="FM173" s="128"/>
      <c r="FN173" s="128"/>
      <c r="FO173" s="128"/>
      <c r="FP173" s="128"/>
      <c r="FQ173" s="128"/>
      <c r="FR173" s="128"/>
      <c r="FS173" s="128"/>
      <c r="FT173" s="128"/>
      <c r="FU173" s="128"/>
      <c r="FV173" s="128"/>
      <c r="FW173" s="128"/>
      <c r="FX173" s="128"/>
      <c r="FY173" s="128"/>
      <c r="FZ173" s="128"/>
      <c r="GA173" s="128"/>
      <c r="GB173" s="128"/>
      <c r="GC173" s="128"/>
      <c r="GD173" s="128"/>
      <c r="GE173" s="128"/>
      <c r="GF173" s="128"/>
      <c r="GG173" s="128"/>
      <c r="GH173" s="128"/>
      <c r="GI173" s="128"/>
      <c r="GJ173" s="128"/>
      <c r="GK173" s="128"/>
      <c r="GL173" s="128"/>
      <c r="GM173" s="128"/>
    </row>
    <row r="174" spans="1:195" ht="11.25" customHeight="1">
      <c r="A174" s="128"/>
      <c r="B174" s="128"/>
      <c r="C174" s="128"/>
      <c r="D174" s="128"/>
      <c r="E174" s="128"/>
      <c r="F174" s="128"/>
      <c r="G174" s="128"/>
      <c r="H174" s="128"/>
      <c r="I174" s="128"/>
      <c r="J174" s="128"/>
      <c r="K174" s="128"/>
      <c r="L174" s="128"/>
      <c r="M174" s="128"/>
      <c r="N174" s="128"/>
      <c r="O174" s="128"/>
      <c r="P174" s="128"/>
      <c r="Q174" s="128"/>
      <c r="R174" s="128"/>
      <c r="S174" s="128"/>
      <c r="T174" s="128"/>
      <c r="U174" s="519" t="s">
        <v>643</v>
      </c>
      <c r="V174" s="519"/>
      <c r="W174" s="519"/>
      <c r="X174" s="519"/>
      <c r="Y174" s="519"/>
      <c r="Z174" s="519"/>
      <c r="AA174" s="519"/>
      <c r="AB174" s="204" t="s">
        <v>617</v>
      </c>
      <c r="AC174" s="208"/>
      <c r="AD174" s="235"/>
      <c r="AE174" s="236"/>
      <c r="AF174" s="236"/>
      <c r="AG174" s="236"/>
      <c r="AH174" s="237"/>
      <c r="AI174" s="199"/>
      <c r="AJ174" s="235"/>
      <c r="AK174" s="236"/>
      <c r="AL174" s="236"/>
      <c r="AM174" s="236"/>
      <c r="AN174" s="237"/>
      <c r="AO174" s="199"/>
      <c r="AP174" s="199"/>
      <c r="AQ174" s="231"/>
      <c r="AR174" s="231"/>
      <c r="AS174" s="231"/>
      <c r="AT174" s="231"/>
      <c r="AU174" s="231"/>
      <c r="AV174" s="231"/>
      <c r="AW174" s="233"/>
      <c r="AX174" s="232"/>
      <c r="AY174" s="231"/>
      <c r="AZ174" s="234"/>
      <c r="BA174" s="199"/>
      <c r="BB174" s="231"/>
      <c r="BC174" s="199"/>
      <c r="BD174" s="201"/>
      <c r="BE174" s="199"/>
      <c r="BF174" s="229"/>
      <c r="BG174" s="199"/>
      <c r="BH174" s="229"/>
      <c r="BI174" s="199"/>
      <c r="BJ174" s="199"/>
      <c r="BK174" s="199"/>
      <c r="BL174" s="229"/>
      <c r="BM174" s="199"/>
      <c r="BN174" s="229"/>
      <c r="BO174" s="199"/>
      <c r="BP174" s="199"/>
      <c r="BQ174" s="199"/>
      <c r="BR174" s="199"/>
      <c r="BS174" s="199"/>
      <c r="BT174" s="199"/>
      <c r="BU174" s="199"/>
      <c r="BV174" s="201"/>
      <c r="BW174" s="199"/>
      <c r="BX174" s="199"/>
      <c r="BY174" s="199"/>
      <c r="BZ174" s="200"/>
      <c r="CA174" s="229"/>
      <c r="CB174" s="200"/>
      <c r="CC174" s="202"/>
      <c r="CD174" s="201"/>
      <c r="CE174" s="202"/>
      <c r="CF174" s="201"/>
      <c r="CG174" s="201"/>
      <c r="CH174" s="201"/>
      <c r="CI174" s="202"/>
      <c r="CJ174" s="201"/>
      <c r="CK174" s="201"/>
      <c r="CL174" s="199"/>
      <c r="CM174" s="199"/>
      <c r="CN174" s="199"/>
      <c r="CO174" s="199"/>
      <c r="CP174" s="199"/>
      <c r="CQ174" s="239"/>
      <c r="CR174" s="199"/>
      <c r="CS174" s="239"/>
      <c r="CT174" s="239"/>
      <c r="CU174" s="199"/>
      <c r="CV174" s="201"/>
      <c r="CW174" s="201"/>
      <c r="CX174" s="201"/>
      <c r="CY174" s="201"/>
      <c r="CZ174" s="201"/>
      <c r="DA174" s="201"/>
      <c r="DB174" s="201"/>
      <c r="DC174" s="201"/>
      <c r="DD174" s="199"/>
      <c r="DE174" s="201"/>
      <c r="DF174" s="201"/>
      <c r="DG174" s="201"/>
      <c r="DH174" s="199"/>
      <c r="DI174" s="201"/>
      <c r="DJ174" s="201"/>
      <c r="DK174" s="201"/>
      <c r="DL174" s="201"/>
      <c r="DM174" s="201"/>
      <c r="DN174" s="183"/>
      <c r="DO174" s="128"/>
      <c r="DP174" s="128"/>
      <c r="DQ174" s="128"/>
      <c r="DR174" s="128"/>
      <c r="DS174" s="128"/>
      <c r="DT174" s="128"/>
      <c r="DU174" s="128"/>
      <c r="DV174" s="128"/>
      <c r="DW174" s="128"/>
      <c r="DX174" s="128"/>
      <c r="DY174" s="128"/>
      <c r="DZ174" s="128"/>
      <c r="EA174" s="128"/>
      <c r="EB174" s="128"/>
      <c r="EC174" s="128"/>
      <c r="ED174" s="128"/>
      <c r="EE174" s="128"/>
      <c r="EF174" s="128"/>
      <c r="EG174" s="128"/>
      <c r="EH174" s="128"/>
      <c r="EI174" s="128"/>
      <c r="EJ174" s="128"/>
      <c r="EK174" s="128"/>
      <c r="EL174" s="128"/>
      <c r="EM174" s="128"/>
      <c r="EN174" s="128"/>
      <c r="EO174" s="128"/>
      <c r="EP174" s="128"/>
      <c r="EQ174" s="128"/>
      <c r="ER174" s="128"/>
      <c r="ES174" s="128"/>
      <c r="ET174" s="128"/>
      <c r="EU174" s="128"/>
      <c r="EV174" s="128"/>
      <c r="EW174" s="128"/>
      <c r="EX174" s="128"/>
      <c r="EY174" s="128"/>
      <c r="EZ174" s="128"/>
      <c r="FA174" s="128"/>
      <c r="FB174" s="128"/>
      <c r="FC174" s="128"/>
      <c r="FD174" s="128"/>
      <c r="FE174" s="128"/>
      <c r="FF174" s="128"/>
      <c r="FG174" s="128"/>
      <c r="FH174" s="128"/>
      <c r="FI174" s="128"/>
      <c r="FJ174" s="128"/>
      <c r="FK174" s="128"/>
      <c r="FL174" s="128"/>
      <c r="FM174" s="128"/>
      <c r="FN174" s="128"/>
      <c r="FO174" s="128"/>
      <c r="FP174" s="128"/>
      <c r="FQ174" s="128"/>
      <c r="FR174" s="128"/>
      <c r="FS174" s="128"/>
      <c r="FT174" s="128"/>
      <c r="FU174" s="128"/>
      <c r="FV174" s="128"/>
      <c r="FW174" s="128"/>
      <c r="FX174" s="128"/>
      <c r="FY174" s="128"/>
      <c r="FZ174" s="128"/>
      <c r="GA174" s="128"/>
      <c r="GB174" s="128"/>
      <c r="GC174" s="128"/>
      <c r="GD174" s="128"/>
      <c r="GE174" s="128"/>
      <c r="GF174" s="128"/>
      <c r="GG174" s="128"/>
      <c r="GH174" s="128"/>
      <c r="GI174" s="128"/>
      <c r="GJ174" s="128"/>
      <c r="GK174" s="128"/>
      <c r="GL174" s="128"/>
      <c r="GM174" s="128"/>
    </row>
    <row r="175" spans="1:195" ht="11.25" customHeight="1">
      <c r="A175" s="128"/>
      <c r="B175" s="128"/>
      <c r="C175" s="128"/>
      <c r="D175" s="128"/>
      <c r="E175" s="128"/>
      <c r="F175" s="128"/>
      <c r="G175" s="128"/>
      <c r="H175" s="128"/>
      <c r="I175" s="128"/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519" t="s">
        <v>644</v>
      </c>
      <c r="V175" s="519"/>
      <c r="W175" s="519"/>
      <c r="X175" s="519"/>
      <c r="Y175" s="519"/>
      <c r="Z175" s="519"/>
      <c r="AA175" s="519"/>
      <c r="AB175" s="204" t="s">
        <v>634</v>
      </c>
      <c r="AC175" s="208"/>
      <c r="AD175" s="251"/>
      <c r="AE175" s="252"/>
      <c r="AF175" s="252"/>
      <c r="AG175" s="253"/>
      <c r="AH175" s="254"/>
      <c r="AI175" s="199"/>
      <c r="AJ175" s="251"/>
      <c r="AK175" s="252"/>
      <c r="AL175" s="252"/>
      <c r="AM175" s="253"/>
      <c r="AN175" s="254"/>
      <c r="AO175" s="199"/>
      <c r="AP175" s="199" t="str">
        <f>IF(AO175="","",AO175)</f>
        <v/>
      </c>
      <c r="AQ175" s="255"/>
      <c r="AR175" s="387"/>
      <c r="AS175" s="255"/>
      <c r="AT175" s="255"/>
      <c r="AU175" s="387"/>
      <c r="AV175" s="255"/>
      <c r="AW175" s="256"/>
      <c r="AX175" s="257"/>
      <c r="AY175" s="258"/>
      <c r="AZ175" s="387"/>
      <c r="BA175" s="199"/>
      <c r="BB175" s="255"/>
      <c r="BC175" s="199"/>
      <c r="BD175" s="259"/>
      <c r="BE175" s="199"/>
      <c r="BF175" s="260"/>
      <c r="BG175" s="199"/>
      <c r="BH175" s="260"/>
      <c r="BI175" s="199"/>
      <c r="BJ175" s="199"/>
      <c r="BK175" s="199"/>
      <c r="BL175" s="256"/>
      <c r="BM175" s="199"/>
      <c r="BN175" s="256"/>
      <c r="BO175" s="199"/>
      <c r="BP175" s="199"/>
      <c r="BQ175" s="199"/>
      <c r="BR175" s="199"/>
      <c r="BS175" s="199"/>
      <c r="BT175" s="199"/>
      <c r="BU175" s="199"/>
      <c r="BV175" s="230"/>
      <c r="BW175" s="199"/>
      <c r="BX175" s="199"/>
      <c r="BY175" s="199"/>
      <c r="BZ175" s="200"/>
      <c r="CA175" s="261"/>
      <c r="CB175" s="200"/>
      <c r="CC175" s="185"/>
      <c r="CD175" s="192">
        <f>CC175*$T175</f>
        <v>0</v>
      </c>
      <c r="CE175" s="185"/>
      <c r="CF175" s="192">
        <f>CE175*$T175</f>
        <v>0</v>
      </c>
      <c r="CG175" s="192">
        <f>CC175-CE175-CW175</f>
        <v>0</v>
      </c>
      <c r="CH175" s="192">
        <f>CD175-CF175-CW175*$T175</f>
        <v>0</v>
      </c>
      <c r="CI175" s="185"/>
      <c r="CJ175" s="192">
        <f>CC175*$CI175/1000</f>
        <v>0</v>
      </c>
      <c r="CK175" s="192">
        <f>CD175*$CI175/1000</f>
        <v>0</v>
      </c>
      <c r="CL175" s="199"/>
      <c r="CM175" s="199"/>
      <c r="CN175" s="199"/>
      <c r="CO175" s="199"/>
      <c r="CP175" s="199"/>
      <c r="CQ175" s="240"/>
      <c r="CR175" s="199"/>
      <c r="CS175" s="239"/>
      <c r="CT175" s="239"/>
      <c r="CU175" s="199"/>
      <c r="CV175" s="201"/>
      <c r="CW175" s="201"/>
      <c r="CX175" s="201"/>
      <c r="CY175" s="201"/>
      <c r="CZ175" s="201"/>
      <c r="DA175" s="201"/>
      <c r="DB175" s="201"/>
      <c r="DC175" s="201"/>
      <c r="DD175" s="199"/>
      <c r="DE175" s="192">
        <f>SUM(DF175:DG175)</f>
        <v>0</v>
      </c>
      <c r="DF175" s="185"/>
      <c r="DG175" s="185"/>
      <c r="DH175" s="199"/>
      <c r="DI175" s="201"/>
      <c r="DJ175" s="201"/>
      <c r="DK175" s="201"/>
      <c r="DL175" s="214">
        <f>DE175</f>
        <v>0</v>
      </c>
      <c r="DM175" s="201"/>
      <c r="DN175" s="183"/>
      <c r="DO175" s="128"/>
      <c r="DP175" s="128"/>
      <c r="DQ175" s="128"/>
      <c r="DR175" s="128"/>
      <c r="DS175" s="128"/>
      <c r="DT175" s="128"/>
      <c r="DU175" s="128"/>
      <c r="DV175" s="128"/>
      <c r="DW175" s="128"/>
      <c r="DX175" s="128"/>
      <c r="DY175" s="128"/>
      <c r="DZ175" s="128"/>
      <c r="EA175" s="128"/>
      <c r="EB175" s="128"/>
      <c r="EC175" s="128"/>
      <c r="ED175" s="128"/>
      <c r="EE175" s="128"/>
      <c r="EF175" s="128"/>
      <c r="EG175" s="128"/>
      <c r="EH175" s="128"/>
      <c r="EI175" s="128"/>
      <c r="EJ175" s="128"/>
      <c r="EK175" s="128"/>
      <c r="EL175" s="128"/>
      <c r="EM175" s="128"/>
      <c r="EN175" s="128"/>
      <c r="EO175" s="128"/>
      <c r="EP175" s="128"/>
      <c r="EQ175" s="128"/>
      <c r="ER175" s="128"/>
      <c r="ES175" s="128"/>
      <c r="ET175" s="128"/>
      <c r="EU175" s="128"/>
      <c r="EV175" s="128"/>
      <c r="EW175" s="128"/>
      <c r="EX175" s="128"/>
      <c r="EY175" s="128"/>
      <c r="EZ175" s="128"/>
      <c r="FA175" s="128"/>
      <c r="FB175" s="128"/>
      <c r="FC175" s="128"/>
      <c r="FD175" s="128"/>
      <c r="FE175" s="128"/>
      <c r="FF175" s="128"/>
      <c r="FG175" s="128"/>
      <c r="FH175" s="128"/>
      <c r="FI175" s="128"/>
      <c r="FJ175" s="128"/>
      <c r="FK175" s="128"/>
      <c r="FL175" s="128"/>
      <c r="FM175" s="128"/>
      <c r="FN175" s="128"/>
      <c r="FO175" s="128"/>
      <c r="FP175" s="128"/>
      <c r="FQ175" s="128"/>
      <c r="FR175" s="128"/>
      <c r="FS175" s="128"/>
      <c r="FT175" s="128"/>
      <c r="FU175" s="128"/>
      <c r="FV175" s="128"/>
      <c r="FW175" s="128"/>
      <c r="FX175" s="128"/>
      <c r="FY175" s="128"/>
      <c r="FZ175" s="128"/>
      <c r="GA175" s="128"/>
      <c r="GB175" s="128"/>
      <c r="GC175" s="128"/>
      <c r="GD175" s="128"/>
      <c r="GE175" s="128"/>
      <c r="GF175" s="128"/>
      <c r="GG175" s="128"/>
      <c r="GH175" s="128"/>
      <c r="GI175" s="128"/>
      <c r="GJ175" s="128"/>
      <c r="GK175" s="128"/>
      <c r="GL175" s="128"/>
      <c r="GM175" s="128"/>
    </row>
    <row r="176" spans="1:195" ht="11.25" customHeight="1">
      <c r="A176" s="128"/>
      <c r="B176" s="128"/>
      <c r="C176" s="128"/>
      <c r="D176" s="128"/>
      <c r="E176" s="128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519" t="s">
        <v>645</v>
      </c>
      <c r="V176" s="519"/>
      <c r="W176" s="519"/>
      <c r="X176" s="519"/>
      <c r="Y176" s="519"/>
      <c r="Z176" s="519"/>
      <c r="AA176" s="519"/>
      <c r="AB176" s="204" t="s">
        <v>621</v>
      </c>
      <c r="AC176" s="208"/>
      <c r="AD176" s="235"/>
      <c r="AE176" s="236"/>
      <c r="AF176" s="236"/>
      <c r="AG176" s="236"/>
      <c r="AH176" s="237"/>
      <c r="AI176" s="199"/>
      <c r="AJ176" s="235"/>
      <c r="AK176" s="236"/>
      <c r="AL176" s="236"/>
      <c r="AM176" s="236"/>
      <c r="AN176" s="237"/>
      <c r="AO176" s="199"/>
      <c r="AP176" s="199"/>
      <c r="AQ176" s="231"/>
      <c r="AR176" s="231"/>
      <c r="AS176" s="231"/>
      <c r="AT176" s="231"/>
      <c r="AU176" s="231"/>
      <c r="AV176" s="231"/>
      <c r="AW176" s="233"/>
      <c r="AX176" s="232"/>
      <c r="AY176" s="231"/>
      <c r="AZ176" s="234"/>
      <c r="BA176" s="199"/>
      <c r="BB176" s="231"/>
      <c r="BC176" s="199"/>
      <c r="BD176" s="201"/>
      <c r="BE176" s="199"/>
      <c r="BF176" s="229"/>
      <c r="BG176" s="199"/>
      <c r="BH176" s="229"/>
      <c r="BI176" s="199"/>
      <c r="BJ176" s="199"/>
      <c r="BK176" s="199"/>
      <c r="BL176" s="229"/>
      <c r="BM176" s="199"/>
      <c r="BN176" s="229"/>
      <c r="BO176" s="199"/>
      <c r="BP176" s="199"/>
      <c r="BQ176" s="199"/>
      <c r="BR176" s="199"/>
      <c r="BS176" s="199"/>
      <c r="BT176" s="199"/>
      <c r="BU176" s="199"/>
      <c r="BV176" s="201"/>
      <c r="BW176" s="199"/>
      <c r="BX176" s="199"/>
      <c r="BY176" s="199"/>
      <c r="BZ176" s="200"/>
      <c r="CA176" s="229"/>
      <c r="CB176" s="200"/>
      <c r="CC176" s="202"/>
      <c r="CD176" s="201"/>
      <c r="CE176" s="202"/>
      <c r="CF176" s="201"/>
      <c r="CG176" s="201"/>
      <c r="CH176" s="201"/>
      <c r="CI176" s="202"/>
      <c r="CJ176" s="201"/>
      <c r="CK176" s="201"/>
      <c r="CL176" s="199"/>
      <c r="CM176" s="199"/>
      <c r="CN176" s="199"/>
      <c r="CO176" s="199"/>
      <c r="CP176" s="199"/>
      <c r="CQ176" s="239"/>
      <c r="CR176" s="199"/>
      <c r="CS176" s="239"/>
      <c r="CT176" s="239"/>
      <c r="CU176" s="199"/>
      <c r="CV176" s="201"/>
      <c r="CW176" s="201"/>
      <c r="CX176" s="201"/>
      <c r="CY176" s="201"/>
      <c r="CZ176" s="201"/>
      <c r="DA176" s="201"/>
      <c r="DB176" s="201"/>
      <c r="DC176" s="201"/>
      <c r="DD176" s="199"/>
      <c r="DE176" s="201"/>
      <c r="DF176" s="201"/>
      <c r="DG176" s="201"/>
      <c r="DH176" s="199"/>
      <c r="DI176" s="201"/>
      <c r="DJ176" s="201"/>
      <c r="DK176" s="201"/>
      <c r="DL176" s="201"/>
      <c r="DM176" s="201"/>
      <c r="DN176" s="183"/>
      <c r="DO176" s="128"/>
      <c r="DP176" s="128"/>
      <c r="DQ176" s="128"/>
      <c r="DR176" s="128"/>
      <c r="DS176" s="128"/>
      <c r="DT176" s="128"/>
      <c r="DU176" s="128"/>
      <c r="DV176" s="128"/>
      <c r="DW176" s="128"/>
      <c r="DX176" s="128"/>
      <c r="DY176" s="128"/>
      <c r="DZ176" s="128"/>
      <c r="EA176" s="128"/>
      <c r="EB176" s="128"/>
      <c r="EC176" s="128"/>
      <c r="ED176" s="128"/>
      <c r="EE176" s="128"/>
      <c r="EF176" s="128"/>
      <c r="EG176" s="128"/>
      <c r="EH176" s="128"/>
      <c r="EI176" s="128"/>
      <c r="EJ176" s="128"/>
      <c r="EK176" s="128"/>
      <c r="EL176" s="128"/>
      <c r="EM176" s="128"/>
      <c r="EN176" s="128"/>
      <c r="EO176" s="128"/>
      <c r="EP176" s="128"/>
      <c r="EQ176" s="128"/>
      <c r="ER176" s="128"/>
      <c r="ES176" s="128"/>
      <c r="ET176" s="128"/>
      <c r="EU176" s="128"/>
      <c r="EV176" s="128"/>
      <c r="EW176" s="128"/>
      <c r="EX176" s="128"/>
      <c r="EY176" s="128"/>
      <c r="EZ176" s="128"/>
      <c r="FA176" s="128"/>
      <c r="FB176" s="128"/>
      <c r="FC176" s="128"/>
      <c r="FD176" s="128"/>
      <c r="FE176" s="128"/>
      <c r="FF176" s="128"/>
      <c r="FG176" s="128"/>
      <c r="FH176" s="128"/>
      <c r="FI176" s="128"/>
      <c r="FJ176" s="128"/>
      <c r="FK176" s="128"/>
      <c r="FL176" s="128"/>
      <c r="FM176" s="128"/>
      <c r="FN176" s="128"/>
      <c r="FO176" s="128"/>
      <c r="FP176" s="128"/>
      <c r="FQ176" s="128"/>
      <c r="FR176" s="128"/>
      <c r="FS176" s="128"/>
      <c r="FT176" s="128"/>
      <c r="FU176" s="128"/>
      <c r="FV176" s="128"/>
      <c r="FW176" s="128"/>
      <c r="FX176" s="128"/>
      <c r="FY176" s="128"/>
      <c r="FZ176" s="128"/>
      <c r="GA176" s="128"/>
      <c r="GB176" s="128"/>
      <c r="GC176" s="128"/>
      <c r="GD176" s="128"/>
      <c r="GE176" s="128"/>
      <c r="GF176" s="128"/>
      <c r="GG176" s="128"/>
      <c r="GH176" s="128"/>
      <c r="GI176" s="128"/>
      <c r="GJ176" s="128"/>
      <c r="GK176" s="128"/>
      <c r="GL176" s="128"/>
      <c r="GM176" s="128"/>
    </row>
    <row r="177" spans="1:195" ht="11.25" customHeight="1">
      <c r="A177" s="128"/>
      <c r="B177" s="128"/>
      <c r="C177" s="128"/>
      <c r="D177" s="128"/>
      <c r="E177" s="128"/>
      <c r="F177" s="128"/>
      <c r="G177" s="128"/>
      <c r="H177" s="128"/>
      <c r="I177" s="128"/>
      <c r="J177" s="128"/>
      <c r="K177" s="128"/>
      <c r="L177" s="128"/>
      <c r="M177" s="128"/>
      <c r="N177" s="128"/>
      <c r="O177" s="128"/>
      <c r="P177" s="128"/>
      <c r="Q177" s="128"/>
      <c r="R177" s="128"/>
      <c r="S177" s="128"/>
      <c r="T177" s="128"/>
      <c r="U177" s="519" t="s">
        <v>646</v>
      </c>
      <c r="V177" s="519"/>
      <c r="W177" s="519"/>
      <c r="X177" s="519"/>
      <c r="Y177" s="519"/>
      <c r="Z177" s="519"/>
      <c r="AA177" s="519"/>
      <c r="AB177" s="204" t="s">
        <v>637</v>
      </c>
      <c r="AC177" s="208"/>
      <c r="AD177" s="251"/>
      <c r="AE177" s="252"/>
      <c r="AF177" s="252"/>
      <c r="AG177" s="253"/>
      <c r="AH177" s="254"/>
      <c r="AI177" s="199"/>
      <c r="AJ177" s="251"/>
      <c r="AK177" s="252"/>
      <c r="AL177" s="252"/>
      <c r="AM177" s="253"/>
      <c r="AN177" s="254"/>
      <c r="AO177" s="199"/>
      <c r="AP177" s="199" t="str">
        <f>IF(AO177="","",AO177)</f>
        <v/>
      </c>
      <c r="AQ177" s="255"/>
      <c r="AR177" s="387"/>
      <c r="AS177" s="255"/>
      <c r="AT177" s="255"/>
      <c r="AU177" s="387"/>
      <c r="AV177" s="255"/>
      <c r="AW177" s="256"/>
      <c r="AX177" s="257"/>
      <c r="AY177" s="258"/>
      <c r="AZ177" s="387"/>
      <c r="BA177" s="199"/>
      <c r="BB177" s="255"/>
      <c r="BC177" s="199"/>
      <c r="BD177" s="259"/>
      <c r="BE177" s="199"/>
      <c r="BF177" s="260"/>
      <c r="BG177" s="199"/>
      <c r="BH177" s="260"/>
      <c r="BI177" s="199"/>
      <c r="BJ177" s="199"/>
      <c r="BK177" s="199"/>
      <c r="BL177" s="256"/>
      <c r="BM177" s="199"/>
      <c r="BN177" s="256"/>
      <c r="BO177" s="199"/>
      <c r="BP177" s="199"/>
      <c r="BQ177" s="199"/>
      <c r="BR177" s="199"/>
      <c r="BS177" s="199"/>
      <c r="BT177" s="199"/>
      <c r="BU177" s="199"/>
      <c r="BV177" s="230"/>
      <c r="BW177" s="199"/>
      <c r="BX177" s="199"/>
      <c r="BY177" s="199"/>
      <c r="BZ177" s="200"/>
      <c r="CA177" s="261"/>
      <c r="CB177" s="200"/>
      <c r="CC177" s="185"/>
      <c r="CD177" s="192">
        <f>CC177*$T177</f>
        <v>0</v>
      </c>
      <c r="CE177" s="185"/>
      <c r="CF177" s="192">
        <f>CE177*$T177</f>
        <v>0</v>
      </c>
      <c r="CG177" s="192">
        <f>CC177-CE177-CW177</f>
        <v>0</v>
      </c>
      <c r="CH177" s="192">
        <f>CD177-CF177-CW177*$T177</f>
        <v>0</v>
      </c>
      <c r="CI177" s="185"/>
      <c r="CJ177" s="192">
        <f>CC177*$CI177/1000</f>
        <v>0</v>
      </c>
      <c r="CK177" s="192">
        <f>CD177*$CI177/1000</f>
        <v>0</v>
      </c>
      <c r="CL177" s="199"/>
      <c r="CM177" s="199"/>
      <c r="CN177" s="199"/>
      <c r="CO177" s="199"/>
      <c r="CP177" s="199"/>
      <c r="CQ177" s="240"/>
      <c r="CR177" s="199"/>
      <c r="CS177" s="239"/>
      <c r="CT177" s="239"/>
      <c r="CU177" s="199"/>
      <c r="CV177" s="201"/>
      <c r="CW177" s="201"/>
      <c r="CX177" s="201"/>
      <c r="CY177" s="201"/>
      <c r="CZ177" s="201"/>
      <c r="DA177" s="201"/>
      <c r="DB177" s="201"/>
      <c r="DC177" s="201"/>
      <c r="DD177" s="199"/>
      <c r="DE177" s="192">
        <f>SUM(DF177:DG177)</f>
        <v>0</v>
      </c>
      <c r="DF177" s="185"/>
      <c r="DG177" s="185"/>
      <c r="DH177" s="199"/>
      <c r="DI177" s="201"/>
      <c r="DJ177" s="201"/>
      <c r="DK177" s="201"/>
      <c r="DL177" s="214">
        <f>DE177</f>
        <v>0</v>
      </c>
      <c r="DM177" s="201"/>
      <c r="DN177" s="183"/>
      <c r="DO177" s="128"/>
      <c r="DP177" s="128"/>
      <c r="DQ177" s="128"/>
      <c r="DR177" s="128"/>
      <c r="DS177" s="128"/>
      <c r="DT177" s="128"/>
      <c r="DU177" s="128"/>
      <c r="DV177" s="128"/>
      <c r="DW177" s="128"/>
      <c r="DX177" s="128"/>
      <c r="DY177" s="128"/>
      <c r="DZ177" s="128"/>
      <c r="EA177" s="128"/>
      <c r="EB177" s="128"/>
      <c r="EC177" s="128"/>
      <c r="ED177" s="128"/>
      <c r="EE177" s="128"/>
      <c r="EF177" s="128"/>
      <c r="EG177" s="128"/>
      <c r="EH177" s="128"/>
      <c r="EI177" s="128"/>
      <c r="EJ177" s="128"/>
      <c r="EK177" s="128"/>
      <c r="EL177" s="128"/>
      <c r="EM177" s="128"/>
      <c r="EN177" s="128"/>
      <c r="EO177" s="128"/>
      <c r="EP177" s="128"/>
      <c r="EQ177" s="128"/>
      <c r="ER177" s="128"/>
      <c r="ES177" s="128"/>
      <c r="ET177" s="128"/>
      <c r="EU177" s="128"/>
      <c r="EV177" s="128"/>
      <c r="EW177" s="128"/>
      <c r="EX177" s="128"/>
      <c r="EY177" s="128"/>
      <c r="EZ177" s="128"/>
      <c r="FA177" s="128"/>
      <c r="FB177" s="128"/>
      <c r="FC177" s="128"/>
      <c r="FD177" s="128"/>
      <c r="FE177" s="128"/>
      <c r="FF177" s="128"/>
      <c r="FG177" s="128"/>
      <c r="FH177" s="128"/>
      <c r="FI177" s="128"/>
      <c r="FJ177" s="128"/>
      <c r="FK177" s="128"/>
      <c r="FL177" s="128"/>
      <c r="FM177" s="128"/>
      <c r="FN177" s="128"/>
      <c r="FO177" s="128"/>
      <c r="FP177" s="128"/>
      <c r="FQ177" s="128"/>
      <c r="FR177" s="128"/>
      <c r="FS177" s="128"/>
      <c r="FT177" s="128"/>
      <c r="FU177" s="128"/>
      <c r="FV177" s="128"/>
      <c r="FW177" s="128"/>
      <c r="FX177" s="128"/>
      <c r="FY177" s="128"/>
      <c r="FZ177" s="128"/>
      <c r="GA177" s="128"/>
      <c r="GB177" s="128"/>
      <c r="GC177" s="128"/>
      <c r="GD177" s="128"/>
      <c r="GE177" s="128"/>
      <c r="GF177" s="128"/>
      <c r="GG177" s="128"/>
      <c r="GH177" s="128"/>
      <c r="GI177" s="128"/>
      <c r="GJ177" s="128"/>
      <c r="GK177" s="128"/>
      <c r="GL177" s="128"/>
      <c r="GM177" s="128"/>
    </row>
    <row r="178" spans="1:195" ht="11.25" customHeight="1">
      <c r="A178" s="128"/>
      <c r="B178" s="128"/>
      <c r="C178" s="128"/>
      <c r="D178" s="128"/>
      <c r="E178" s="128"/>
      <c r="F178" s="128"/>
      <c r="G178" s="128"/>
      <c r="H178" s="128"/>
      <c r="I178" s="128"/>
      <c r="J178" s="128"/>
      <c r="K178" s="128"/>
      <c r="L178" s="128"/>
      <c r="M178" s="128"/>
      <c r="N178" s="128"/>
      <c r="O178" s="128"/>
      <c r="P178" s="128"/>
      <c r="Q178" s="128"/>
      <c r="R178" s="128"/>
      <c r="S178" s="128"/>
      <c r="T178" s="128"/>
      <c r="U178" s="519" t="s">
        <v>647</v>
      </c>
      <c r="V178" s="519"/>
      <c r="W178" s="519"/>
      <c r="X178" s="519"/>
      <c r="Y178" s="519"/>
      <c r="Z178" s="519"/>
      <c r="AA178" s="519"/>
      <c r="AB178" s="204" t="s">
        <v>625</v>
      </c>
      <c r="AC178" s="208"/>
      <c r="AD178" s="235"/>
      <c r="AE178" s="236"/>
      <c r="AF178" s="236"/>
      <c r="AG178" s="236"/>
      <c r="AH178" s="237"/>
      <c r="AI178" s="199"/>
      <c r="AJ178" s="235"/>
      <c r="AK178" s="236"/>
      <c r="AL178" s="236"/>
      <c r="AM178" s="236"/>
      <c r="AN178" s="237"/>
      <c r="AO178" s="199"/>
      <c r="AP178" s="199"/>
      <c r="AQ178" s="231"/>
      <c r="AR178" s="231"/>
      <c r="AS178" s="231"/>
      <c r="AT178" s="231"/>
      <c r="AU178" s="231"/>
      <c r="AV178" s="231"/>
      <c r="AW178" s="233"/>
      <c r="AX178" s="232"/>
      <c r="AY178" s="231"/>
      <c r="AZ178" s="234"/>
      <c r="BA178" s="199"/>
      <c r="BB178" s="231"/>
      <c r="BC178" s="199"/>
      <c r="BD178" s="201"/>
      <c r="BE178" s="199"/>
      <c r="BF178" s="229"/>
      <c r="BG178" s="199"/>
      <c r="BH178" s="229"/>
      <c r="BI178" s="199"/>
      <c r="BJ178" s="199"/>
      <c r="BK178" s="199"/>
      <c r="BL178" s="229"/>
      <c r="BM178" s="199"/>
      <c r="BN178" s="229"/>
      <c r="BO178" s="199"/>
      <c r="BP178" s="199"/>
      <c r="BQ178" s="199"/>
      <c r="BR178" s="199"/>
      <c r="BS178" s="199"/>
      <c r="BT178" s="199"/>
      <c r="BU178" s="199"/>
      <c r="BV178" s="201"/>
      <c r="BW178" s="199"/>
      <c r="BX178" s="199"/>
      <c r="BY178" s="199"/>
      <c r="BZ178" s="200"/>
      <c r="CA178" s="229"/>
      <c r="CB178" s="200"/>
      <c r="CC178" s="202"/>
      <c r="CD178" s="201"/>
      <c r="CE178" s="202"/>
      <c r="CF178" s="201"/>
      <c r="CG178" s="201"/>
      <c r="CH178" s="201"/>
      <c r="CI178" s="202"/>
      <c r="CJ178" s="201"/>
      <c r="CK178" s="201"/>
      <c r="CL178" s="199"/>
      <c r="CM178" s="199"/>
      <c r="CN178" s="199"/>
      <c r="CO178" s="199"/>
      <c r="CP178" s="199"/>
      <c r="CQ178" s="239"/>
      <c r="CR178" s="199"/>
      <c r="CS178" s="239"/>
      <c r="CT178" s="239"/>
      <c r="CU178" s="199"/>
      <c r="CV178" s="201"/>
      <c r="CW178" s="201"/>
      <c r="CX178" s="201"/>
      <c r="CY178" s="201"/>
      <c r="CZ178" s="201"/>
      <c r="DA178" s="201"/>
      <c r="DB178" s="201"/>
      <c r="DC178" s="201"/>
      <c r="DD178" s="199"/>
      <c r="DE178" s="201"/>
      <c r="DF178" s="201"/>
      <c r="DG178" s="201"/>
      <c r="DH178" s="199"/>
      <c r="DI178" s="201"/>
      <c r="DJ178" s="201"/>
      <c r="DK178" s="201"/>
      <c r="DL178" s="201"/>
      <c r="DM178" s="201"/>
      <c r="DN178" s="183"/>
      <c r="DO178" s="128"/>
      <c r="DP178" s="128"/>
      <c r="DQ178" s="128"/>
      <c r="DR178" s="128"/>
      <c r="DS178" s="128"/>
      <c r="DT178" s="128"/>
      <c r="DU178" s="128"/>
      <c r="DV178" s="128"/>
      <c r="DW178" s="128"/>
      <c r="DX178" s="128"/>
      <c r="DY178" s="128"/>
      <c r="DZ178" s="128"/>
      <c r="EA178" s="128"/>
      <c r="EB178" s="128"/>
      <c r="EC178" s="128"/>
      <c r="ED178" s="128"/>
      <c r="EE178" s="128"/>
      <c r="EF178" s="128"/>
      <c r="EG178" s="128"/>
      <c r="EH178" s="128"/>
      <c r="EI178" s="128"/>
      <c r="EJ178" s="128"/>
      <c r="EK178" s="128"/>
      <c r="EL178" s="128"/>
      <c r="EM178" s="128"/>
      <c r="EN178" s="128"/>
      <c r="EO178" s="128"/>
      <c r="EP178" s="128"/>
      <c r="EQ178" s="128"/>
      <c r="ER178" s="128"/>
      <c r="ES178" s="128"/>
      <c r="ET178" s="128"/>
      <c r="EU178" s="128"/>
      <c r="EV178" s="128"/>
      <c r="EW178" s="128"/>
      <c r="EX178" s="128"/>
      <c r="EY178" s="128"/>
      <c r="EZ178" s="128"/>
      <c r="FA178" s="128"/>
      <c r="FB178" s="128"/>
      <c r="FC178" s="128"/>
      <c r="FD178" s="128"/>
      <c r="FE178" s="128"/>
      <c r="FF178" s="128"/>
      <c r="FG178" s="128"/>
      <c r="FH178" s="128"/>
      <c r="FI178" s="128"/>
      <c r="FJ178" s="128"/>
      <c r="FK178" s="128"/>
      <c r="FL178" s="128"/>
      <c r="FM178" s="128"/>
      <c r="FN178" s="128"/>
      <c r="FO178" s="128"/>
      <c r="FP178" s="128"/>
      <c r="FQ178" s="128"/>
      <c r="FR178" s="128"/>
      <c r="FS178" s="128"/>
      <c r="FT178" s="128"/>
      <c r="FU178" s="128"/>
      <c r="FV178" s="128"/>
      <c r="FW178" s="128"/>
      <c r="FX178" s="128"/>
      <c r="FY178" s="128"/>
      <c r="FZ178" s="128"/>
      <c r="GA178" s="128"/>
      <c r="GB178" s="128"/>
      <c r="GC178" s="128"/>
      <c r="GD178" s="128"/>
      <c r="GE178" s="128"/>
      <c r="GF178" s="128"/>
      <c r="GG178" s="128"/>
      <c r="GH178" s="128"/>
      <c r="GI178" s="128"/>
      <c r="GJ178" s="128"/>
      <c r="GK178" s="128"/>
      <c r="GL178" s="128"/>
      <c r="GM178" s="128"/>
    </row>
    <row r="179" spans="1:195" ht="11.25" customHeight="1">
      <c r="A179" s="128"/>
      <c r="B179" s="128"/>
      <c r="C179" s="128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519" t="s">
        <v>648</v>
      </c>
      <c r="V179" s="519"/>
      <c r="W179" s="519"/>
      <c r="X179" s="519"/>
      <c r="Y179" s="519"/>
      <c r="Z179" s="519"/>
      <c r="AA179" s="519"/>
      <c r="AB179" s="204" t="s">
        <v>640</v>
      </c>
      <c r="AC179" s="208"/>
      <c r="AD179" s="251"/>
      <c r="AE179" s="252"/>
      <c r="AF179" s="252"/>
      <c r="AG179" s="253"/>
      <c r="AH179" s="254"/>
      <c r="AI179" s="199"/>
      <c r="AJ179" s="251"/>
      <c r="AK179" s="252"/>
      <c r="AL179" s="252"/>
      <c r="AM179" s="253"/>
      <c r="AN179" s="254"/>
      <c r="AO179" s="199"/>
      <c r="AP179" s="199" t="str">
        <f>IF(AO179="","",AO179)</f>
        <v/>
      </c>
      <c r="AQ179" s="255"/>
      <c r="AR179" s="387"/>
      <c r="AS179" s="255"/>
      <c r="AT179" s="255"/>
      <c r="AU179" s="387"/>
      <c r="AV179" s="255"/>
      <c r="AW179" s="256"/>
      <c r="AX179" s="257"/>
      <c r="AY179" s="258"/>
      <c r="AZ179" s="387"/>
      <c r="BA179" s="199"/>
      <c r="BB179" s="255"/>
      <c r="BC179" s="199"/>
      <c r="BD179" s="259"/>
      <c r="BE179" s="199"/>
      <c r="BF179" s="260"/>
      <c r="BG179" s="199"/>
      <c r="BH179" s="260"/>
      <c r="BI179" s="199"/>
      <c r="BJ179" s="199"/>
      <c r="BK179" s="199"/>
      <c r="BL179" s="256"/>
      <c r="BM179" s="199"/>
      <c r="BN179" s="256"/>
      <c r="BO179" s="199"/>
      <c r="BP179" s="199"/>
      <c r="BQ179" s="199"/>
      <c r="BR179" s="199"/>
      <c r="BS179" s="199"/>
      <c r="BT179" s="199"/>
      <c r="BU179" s="199"/>
      <c r="BV179" s="230"/>
      <c r="BW179" s="199"/>
      <c r="BX179" s="199"/>
      <c r="BY179" s="199"/>
      <c r="BZ179" s="200"/>
      <c r="CA179" s="261"/>
      <c r="CB179" s="200"/>
      <c r="CC179" s="185"/>
      <c r="CD179" s="192">
        <f>CC179*$T179</f>
        <v>0</v>
      </c>
      <c r="CE179" s="185"/>
      <c r="CF179" s="192">
        <f>CE179*$T179</f>
        <v>0</v>
      </c>
      <c r="CG179" s="192">
        <f>CC179-CE179-CW179</f>
        <v>0</v>
      </c>
      <c r="CH179" s="192">
        <f>CD179-CF179-CW179*$T179</f>
        <v>0</v>
      </c>
      <c r="CI179" s="185"/>
      <c r="CJ179" s="192">
        <f>CC179*$CI179/1000</f>
        <v>0</v>
      </c>
      <c r="CK179" s="192">
        <f>CD179*$CI179/1000</f>
        <v>0</v>
      </c>
      <c r="CL179" s="199"/>
      <c r="CM179" s="199"/>
      <c r="CN179" s="199"/>
      <c r="CO179" s="199"/>
      <c r="CP179" s="199"/>
      <c r="CQ179" s="240"/>
      <c r="CR179" s="199"/>
      <c r="CS179" s="239"/>
      <c r="CT179" s="239"/>
      <c r="CU179" s="199"/>
      <c r="CV179" s="201"/>
      <c r="CW179" s="201"/>
      <c r="CX179" s="201"/>
      <c r="CY179" s="201"/>
      <c r="CZ179" s="201"/>
      <c r="DA179" s="201"/>
      <c r="DB179" s="201"/>
      <c r="DC179" s="201"/>
      <c r="DD179" s="199"/>
      <c r="DE179" s="192">
        <f>SUM(DF179:DG179)</f>
        <v>0</v>
      </c>
      <c r="DF179" s="185"/>
      <c r="DG179" s="185"/>
      <c r="DH179" s="199"/>
      <c r="DI179" s="201"/>
      <c r="DJ179" s="201"/>
      <c r="DK179" s="201"/>
      <c r="DL179" s="214">
        <f>DE179</f>
        <v>0</v>
      </c>
      <c r="DM179" s="201"/>
      <c r="DN179" s="183"/>
      <c r="DO179" s="128"/>
      <c r="DP179" s="128"/>
      <c r="DQ179" s="128"/>
      <c r="DR179" s="128"/>
      <c r="DS179" s="128"/>
      <c r="DT179" s="128"/>
      <c r="DU179" s="128"/>
      <c r="DV179" s="128"/>
      <c r="DW179" s="128"/>
      <c r="DX179" s="128"/>
      <c r="DY179" s="128"/>
      <c r="DZ179" s="128"/>
      <c r="EA179" s="128"/>
      <c r="EB179" s="128"/>
      <c r="EC179" s="128"/>
      <c r="ED179" s="128"/>
      <c r="EE179" s="128"/>
      <c r="EF179" s="128"/>
      <c r="EG179" s="128"/>
      <c r="EH179" s="128"/>
      <c r="EI179" s="128"/>
      <c r="EJ179" s="128"/>
      <c r="EK179" s="128"/>
      <c r="EL179" s="128"/>
      <c r="EM179" s="128"/>
      <c r="EN179" s="128"/>
      <c r="EO179" s="128"/>
      <c r="EP179" s="128"/>
      <c r="EQ179" s="128"/>
      <c r="ER179" s="128"/>
      <c r="ES179" s="128"/>
      <c r="ET179" s="128"/>
      <c r="EU179" s="128"/>
      <c r="EV179" s="128"/>
      <c r="EW179" s="128"/>
      <c r="EX179" s="128"/>
      <c r="EY179" s="128"/>
      <c r="EZ179" s="128"/>
      <c r="FA179" s="128"/>
      <c r="FB179" s="128"/>
      <c r="FC179" s="128"/>
      <c r="FD179" s="128"/>
      <c r="FE179" s="128"/>
      <c r="FF179" s="128"/>
      <c r="FG179" s="128"/>
      <c r="FH179" s="128"/>
      <c r="FI179" s="128"/>
      <c r="FJ179" s="128"/>
      <c r="FK179" s="128"/>
      <c r="FL179" s="128"/>
      <c r="FM179" s="128"/>
      <c r="FN179" s="128"/>
      <c r="FO179" s="128"/>
      <c r="FP179" s="128"/>
      <c r="FQ179" s="128"/>
      <c r="FR179" s="128"/>
      <c r="FS179" s="128"/>
      <c r="FT179" s="128"/>
      <c r="FU179" s="128"/>
      <c r="FV179" s="128"/>
      <c r="FW179" s="128"/>
      <c r="FX179" s="128"/>
      <c r="FY179" s="128"/>
      <c r="FZ179" s="128"/>
      <c r="GA179" s="128"/>
      <c r="GB179" s="128"/>
      <c r="GC179" s="128"/>
      <c r="GD179" s="128"/>
      <c r="GE179" s="128"/>
      <c r="GF179" s="128"/>
      <c r="GG179" s="128"/>
      <c r="GH179" s="128"/>
      <c r="GI179" s="128"/>
      <c r="GJ179" s="128"/>
      <c r="GK179" s="128"/>
      <c r="GL179" s="128"/>
      <c r="GM179" s="128"/>
    </row>
    <row r="180" spans="1:195" ht="11.25" customHeight="1">
      <c r="A180" s="128"/>
      <c r="B180" s="128"/>
      <c r="C180" s="128"/>
      <c r="D180" s="128"/>
      <c r="E180" s="128"/>
      <c r="F180" s="128"/>
      <c r="G180" s="128"/>
      <c r="H180" s="128"/>
      <c r="I180" s="128"/>
      <c r="J180" s="128"/>
      <c r="K180" s="128"/>
      <c r="L180" s="128"/>
      <c r="M180" s="128"/>
      <c r="N180" s="128"/>
      <c r="O180" s="128"/>
      <c r="P180" s="128"/>
      <c r="Q180" s="128"/>
      <c r="R180" s="128"/>
      <c r="S180" s="128"/>
      <c r="T180" s="128"/>
      <c r="U180" s="128"/>
      <c r="V180" s="128"/>
      <c r="W180" s="128"/>
      <c r="X180" s="128"/>
      <c r="Y180" s="128"/>
      <c r="Z180" s="128"/>
      <c r="AA180" s="128"/>
      <c r="AB180" s="142"/>
      <c r="AC180" s="128"/>
      <c r="AD180" s="205"/>
      <c r="AE180" s="205"/>
      <c r="AF180" s="205"/>
      <c r="AG180" s="205"/>
      <c r="AH180" s="205"/>
      <c r="AI180" s="142"/>
      <c r="AJ180" s="205"/>
      <c r="AK180" s="205"/>
      <c r="AL180" s="205"/>
      <c r="AM180" s="205"/>
      <c r="AN180" s="205"/>
      <c r="AO180" s="142"/>
      <c r="AP180" s="142"/>
      <c r="AQ180" s="205"/>
      <c r="AR180" s="205"/>
      <c r="AS180" s="205"/>
      <c r="AT180" s="205"/>
      <c r="AU180" s="205"/>
      <c r="AV180" s="205"/>
      <c r="AW180" s="205"/>
      <c r="AX180" s="205"/>
      <c r="AY180" s="205"/>
      <c r="AZ180" s="142"/>
      <c r="BA180" s="142"/>
      <c r="BB180" s="142"/>
      <c r="BC180" s="142"/>
      <c r="BD180" s="206"/>
      <c r="BE180" s="142"/>
      <c r="BF180" s="142"/>
      <c r="BG180" s="142"/>
      <c r="BH180" s="142"/>
      <c r="BI180" s="142"/>
      <c r="BJ180" s="142"/>
      <c r="BK180" s="142"/>
      <c r="BL180" s="142"/>
      <c r="BM180" s="142"/>
      <c r="BN180" s="142"/>
      <c r="BO180" s="142"/>
      <c r="BP180" s="142"/>
      <c r="BQ180" s="142"/>
      <c r="BR180" s="142"/>
      <c r="BS180" s="142"/>
      <c r="BT180" s="142"/>
      <c r="BU180" s="142"/>
      <c r="BV180" s="142"/>
      <c r="BW180" s="142"/>
      <c r="BX180" s="142"/>
      <c r="BY180" s="142"/>
      <c r="BZ180" s="142"/>
      <c r="CA180" s="142"/>
      <c r="CB180" s="142"/>
      <c r="CC180" s="142"/>
      <c r="CD180" s="142"/>
      <c r="CE180" s="142"/>
      <c r="CF180" s="142"/>
      <c r="CG180" s="142"/>
      <c r="CH180" s="142"/>
      <c r="CI180" s="142"/>
      <c r="CJ180" s="142"/>
      <c r="CK180" s="142"/>
      <c r="CL180" s="142"/>
      <c r="CM180" s="142"/>
      <c r="CN180" s="142"/>
      <c r="CO180" s="142"/>
      <c r="CP180" s="142"/>
      <c r="CQ180" s="207"/>
      <c r="CR180" s="142"/>
      <c r="CS180" s="207"/>
      <c r="CT180" s="207"/>
      <c r="CU180" s="142"/>
      <c r="CV180" s="142"/>
      <c r="CW180" s="142"/>
      <c r="CX180" s="142"/>
      <c r="CY180" s="142"/>
      <c r="CZ180" s="142"/>
      <c r="DA180" s="142"/>
      <c r="DB180" s="142"/>
      <c r="DC180" s="142"/>
      <c r="DD180" s="142"/>
      <c r="DE180" s="142"/>
      <c r="DF180" s="142"/>
      <c r="DG180" s="142"/>
      <c r="DH180" s="142"/>
      <c r="DI180" s="142"/>
      <c r="DJ180" s="142"/>
      <c r="DK180" s="142"/>
      <c r="DL180" s="142"/>
      <c r="DM180" s="142"/>
      <c r="DN180" s="128"/>
      <c r="DO180" s="128"/>
      <c r="DP180" s="128"/>
      <c r="DQ180" s="128"/>
      <c r="DR180" s="128"/>
      <c r="DS180" s="128"/>
      <c r="DT180" s="128"/>
      <c r="DU180" s="128"/>
      <c r="DV180" s="128"/>
      <c r="DW180" s="128"/>
      <c r="DX180" s="128"/>
      <c r="DY180" s="128"/>
      <c r="DZ180" s="128"/>
      <c r="EA180" s="128"/>
      <c r="EB180" s="128"/>
      <c r="EC180" s="128"/>
      <c r="ED180" s="128"/>
      <c r="EE180" s="128"/>
      <c r="EF180" s="128"/>
      <c r="EG180" s="128"/>
      <c r="EH180" s="128"/>
      <c r="EI180" s="128"/>
      <c r="EJ180" s="128"/>
      <c r="EK180" s="128"/>
      <c r="EL180" s="128"/>
      <c r="EM180" s="128"/>
      <c r="EN180" s="128"/>
      <c r="EO180" s="128"/>
      <c r="EP180" s="128"/>
      <c r="EQ180" s="128"/>
      <c r="ER180" s="128"/>
      <c r="ES180" s="128"/>
      <c r="ET180" s="128"/>
      <c r="EU180" s="128"/>
      <c r="EV180" s="128"/>
      <c r="EW180" s="128"/>
      <c r="EX180" s="128"/>
      <c r="EY180" s="128"/>
      <c r="EZ180" s="128"/>
      <c r="FA180" s="128"/>
      <c r="FB180" s="128"/>
      <c r="FC180" s="128"/>
      <c r="FD180" s="128"/>
      <c r="FE180" s="128"/>
      <c r="FF180" s="128"/>
      <c r="FG180" s="128"/>
      <c r="FH180" s="128"/>
      <c r="FI180" s="128"/>
      <c r="FJ180" s="128"/>
      <c r="FK180" s="128"/>
      <c r="FL180" s="128"/>
      <c r="FM180" s="128"/>
      <c r="FN180" s="128"/>
      <c r="FO180" s="128"/>
      <c r="FP180" s="128"/>
      <c r="FQ180" s="128"/>
      <c r="FR180" s="128"/>
      <c r="FS180" s="128"/>
      <c r="FT180" s="128"/>
      <c r="FU180" s="128"/>
      <c r="FV180" s="128"/>
      <c r="FW180" s="128"/>
      <c r="FX180" s="128"/>
      <c r="FY180" s="128"/>
      <c r="FZ180" s="128"/>
      <c r="GA180" s="128"/>
      <c r="GB180" s="128"/>
      <c r="GC180" s="128"/>
      <c r="GD180" s="128"/>
      <c r="GE180" s="128"/>
      <c r="GF180" s="128"/>
      <c r="GG180" s="128"/>
      <c r="GH180" s="128"/>
      <c r="GI180" s="128"/>
      <c r="GJ180" s="128"/>
      <c r="GK180" s="128"/>
      <c r="GL180" s="128"/>
      <c r="GM180" s="128"/>
    </row>
    <row r="181" spans="1:195" ht="12" customHeight="1">
      <c r="A181" s="128"/>
      <c r="B181" s="128"/>
      <c r="C181" s="128"/>
      <c r="D181" s="128"/>
      <c r="E181" s="128"/>
      <c r="F181" s="128"/>
      <c r="G181" s="128"/>
      <c r="H181" s="128"/>
      <c r="I181" s="128"/>
      <c r="J181" s="128"/>
      <c r="K181" s="128"/>
      <c r="L181" s="128"/>
      <c r="M181" s="128"/>
      <c r="N181" s="128"/>
      <c r="O181" s="128"/>
      <c r="P181" s="128"/>
      <c r="Q181" s="128"/>
      <c r="R181" s="128"/>
      <c r="S181" s="128"/>
      <c r="T181" s="128"/>
      <c r="U181" s="519" t="s">
        <v>649</v>
      </c>
      <c r="V181" s="519"/>
      <c r="W181" s="519"/>
      <c r="X181" s="519"/>
      <c r="Y181" s="519"/>
      <c r="Z181" s="519"/>
      <c r="AA181" s="519"/>
      <c r="AB181" s="204" t="s">
        <v>613</v>
      </c>
      <c r="AC181" s="208"/>
      <c r="AD181" s="235"/>
      <c r="AE181" s="236"/>
      <c r="AF181" s="236"/>
      <c r="AG181" s="236"/>
      <c r="AH181" s="237"/>
      <c r="AI181" s="199"/>
      <c r="AJ181" s="235"/>
      <c r="AK181" s="236"/>
      <c r="AL181" s="236"/>
      <c r="AM181" s="236"/>
      <c r="AN181" s="237"/>
      <c r="AO181" s="199"/>
      <c r="AP181" s="199" t="str">
        <f t="shared" ref="AP181:AP188" si="22">IF(AO181="","",AO181)</f>
        <v/>
      </c>
      <c r="AQ181" s="231"/>
      <c r="AR181" s="231"/>
      <c r="AS181" s="231"/>
      <c r="AT181" s="231"/>
      <c r="AU181" s="231"/>
      <c r="AV181" s="231"/>
      <c r="AW181" s="233"/>
      <c r="AX181" s="232"/>
      <c r="AY181" s="231"/>
      <c r="AZ181" s="234"/>
      <c r="BA181" s="199"/>
      <c r="BB181" s="231"/>
      <c r="BC181" s="199"/>
      <c r="BD181" s="201"/>
      <c r="BE181" s="199"/>
      <c r="BF181" s="229"/>
      <c r="BG181" s="199"/>
      <c r="BH181" s="229"/>
      <c r="BI181" s="199"/>
      <c r="BJ181" s="199"/>
      <c r="BK181" s="199"/>
      <c r="BL181" s="229"/>
      <c r="BM181" s="199"/>
      <c r="BN181" s="229"/>
      <c r="BO181" s="199"/>
      <c r="BP181" s="199"/>
      <c r="BQ181" s="199"/>
      <c r="BR181" s="199"/>
      <c r="BS181" s="199"/>
      <c r="BT181" s="199"/>
      <c r="BU181" s="199"/>
      <c r="BV181" s="201"/>
      <c r="BW181" s="199"/>
      <c r="BX181" s="199"/>
      <c r="BY181" s="199"/>
      <c r="BZ181" s="200"/>
      <c r="CA181" s="229"/>
      <c r="CB181" s="200"/>
      <c r="CC181" s="202"/>
      <c r="CD181" s="201"/>
      <c r="CE181" s="202"/>
      <c r="CF181" s="201"/>
      <c r="CG181" s="201"/>
      <c r="CH181" s="201"/>
      <c r="CI181" s="202"/>
      <c r="CJ181" s="201"/>
      <c r="CK181" s="201"/>
      <c r="CL181" s="199"/>
      <c r="CM181" s="199"/>
      <c r="CN181" s="199"/>
      <c r="CO181" s="199"/>
      <c r="CP181" s="199"/>
      <c r="CQ181" s="239"/>
      <c r="CR181" s="199"/>
      <c r="CS181" s="239"/>
      <c r="CT181" s="239"/>
      <c r="CU181" s="199"/>
      <c r="CV181" s="201"/>
      <c r="CW181" s="201"/>
      <c r="CX181" s="201"/>
      <c r="CY181" s="201"/>
      <c r="CZ181" s="201"/>
      <c r="DA181" s="201"/>
      <c r="DB181" s="201"/>
      <c r="DC181" s="201"/>
      <c r="DD181" s="199"/>
      <c r="DE181" s="201"/>
      <c r="DF181" s="201"/>
      <c r="DG181" s="201"/>
      <c r="DH181" s="199"/>
      <c r="DI181" s="201"/>
      <c r="DJ181" s="201"/>
      <c r="DK181" s="201"/>
      <c r="DL181" s="201"/>
      <c r="DM181" s="201"/>
      <c r="DN181" s="183"/>
      <c r="DO181" s="128"/>
      <c r="DP181" s="128"/>
      <c r="DQ181" s="128"/>
      <c r="DR181" s="128"/>
      <c r="DS181" s="128"/>
      <c r="DT181" s="128"/>
      <c r="DU181" s="128"/>
      <c r="DV181" s="128"/>
      <c r="DW181" s="128"/>
      <c r="DX181" s="128"/>
      <c r="DY181" s="128"/>
      <c r="DZ181" s="128"/>
      <c r="EA181" s="128"/>
      <c r="EB181" s="128"/>
      <c r="EC181" s="128"/>
      <c r="ED181" s="128"/>
      <c r="EE181" s="128"/>
      <c r="EF181" s="128"/>
      <c r="EG181" s="128"/>
      <c r="EH181" s="128"/>
      <c r="EI181" s="128"/>
      <c r="EJ181" s="128"/>
      <c r="EK181" s="128"/>
      <c r="EL181" s="128"/>
      <c r="EM181" s="128"/>
      <c r="EN181" s="128"/>
      <c r="EO181" s="128"/>
      <c r="EP181" s="128"/>
      <c r="EQ181" s="128"/>
      <c r="ER181" s="128"/>
      <c r="ES181" s="128"/>
      <c r="ET181" s="128"/>
      <c r="EU181" s="128"/>
      <c r="EV181" s="128"/>
      <c r="EW181" s="128"/>
      <c r="EX181" s="128"/>
      <c r="EY181" s="128"/>
      <c r="EZ181" s="128"/>
      <c r="FA181" s="128"/>
      <c r="FB181" s="128"/>
      <c r="FC181" s="128"/>
      <c r="FD181" s="128"/>
      <c r="FE181" s="128"/>
      <c r="FF181" s="128"/>
      <c r="FG181" s="128"/>
      <c r="FH181" s="128"/>
      <c r="FI181" s="128"/>
      <c r="FJ181" s="128"/>
      <c r="FK181" s="128"/>
      <c r="FL181" s="128"/>
      <c r="FM181" s="128"/>
      <c r="FN181" s="128"/>
      <c r="FO181" s="128"/>
      <c r="FP181" s="128"/>
      <c r="FQ181" s="128"/>
      <c r="FR181" s="128"/>
      <c r="FS181" s="128"/>
      <c r="FT181" s="128"/>
      <c r="FU181" s="128"/>
      <c r="FV181" s="128"/>
      <c r="FW181" s="128"/>
      <c r="FX181" s="128"/>
      <c r="FY181" s="128"/>
      <c r="FZ181" s="128"/>
      <c r="GA181" s="128"/>
      <c r="GB181" s="128"/>
      <c r="GC181" s="128"/>
      <c r="GD181" s="128"/>
      <c r="GE181" s="128"/>
      <c r="GF181" s="128"/>
      <c r="GG181" s="128"/>
      <c r="GH181" s="128"/>
      <c r="GI181" s="128"/>
      <c r="GJ181" s="128"/>
      <c r="GK181" s="128"/>
      <c r="GL181" s="128"/>
      <c r="GM181" s="128"/>
    </row>
    <row r="182" spans="1:195" ht="12" customHeight="1">
      <c r="A182" s="128"/>
      <c r="B182" s="128"/>
      <c r="C182" s="128"/>
      <c r="D182" s="128"/>
      <c r="E182" s="128"/>
      <c r="F182" s="128"/>
      <c r="G182" s="128"/>
      <c r="H182" s="128"/>
      <c r="I182" s="128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519" t="s">
        <v>650</v>
      </c>
      <c r="V182" s="519"/>
      <c r="W182" s="519"/>
      <c r="X182" s="519"/>
      <c r="Y182" s="519"/>
      <c r="Z182" s="519"/>
      <c r="AA182" s="519"/>
      <c r="AB182" s="204" t="s">
        <v>631</v>
      </c>
      <c r="AC182" s="208"/>
      <c r="AD182" s="235"/>
      <c r="AE182" s="236"/>
      <c r="AF182" s="236"/>
      <c r="AG182" s="236"/>
      <c r="AH182" s="237"/>
      <c r="AI182" s="199"/>
      <c r="AJ182" s="235"/>
      <c r="AK182" s="236"/>
      <c r="AL182" s="236"/>
      <c r="AM182" s="236"/>
      <c r="AN182" s="237"/>
      <c r="AO182" s="199"/>
      <c r="AP182" s="199" t="str">
        <f t="shared" si="22"/>
        <v/>
      </c>
      <c r="AQ182" s="231"/>
      <c r="AR182" s="231"/>
      <c r="AS182" s="231"/>
      <c r="AT182" s="231"/>
      <c r="AU182" s="231"/>
      <c r="AV182" s="231"/>
      <c r="AW182" s="233"/>
      <c r="AX182" s="232"/>
      <c r="AY182" s="231"/>
      <c r="AZ182" s="234"/>
      <c r="BA182" s="199"/>
      <c r="BB182" s="231"/>
      <c r="BC182" s="199"/>
      <c r="BD182" s="201"/>
      <c r="BE182" s="199"/>
      <c r="BF182" s="229"/>
      <c r="BG182" s="199"/>
      <c r="BH182" s="229"/>
      <c r="BI182" s="199"/>
      <c r="BJ182" s="199"/>
      <c r="BK182" s="199"/>
      <c r="BL182" s="229"/>
      <c r="BM182" s="199"/>
      <c r="BN182" s="229"/>
      <c r="BO182" s="199"/>
      <c r="BP182" s="199"/>
      <c r="BQ182" s="199"/>
      <c r="BR182" s="199"/>
      <c r="BS182" s="199"/>
      <c r="BT182" s="199"/>
      <c r="BU182" s="199"/>
      <c r="BV182" s="201"/>
      <c r="BW182" s="199"/>
      <c r="BX182" s="199"/>
      <c r="BY182" s="199"/>
      <c r="BZ182" s="200"/>
      <c r="CA182" s="261"/>
      <c r="CB182" s="200"/>
      <c r="CC182" s="202"/>
      <c r="CD182" s="201"/>
      <c r="CE182" s="202"/>
      <c r="CF182" s="201"/>
      <c r="CG182" s="201"/>
      <c r="CH182" s="201"/>
      <c r="CI182" s="202"/>
      <c r="CJ182" s="201"/>
      <c r="CK182" s="201"/>
      <c r="CL182" s="199"/>
      <c r="CM182" s="199"/>
      <c r="CN182" s="199"/>
      <c r="CO182" s="199"/>
      <c r="CP182" s="199"/>
      <c r="CQ182" s="239"/>
      <c r="CR182" s="199"/>
      <c r="CS182" s="239"/>
      <c r="CT182" s="239"/>
      <c r="CU182" s="199"/>
      <c r="CV182" s="201"/>
      <c r="CW182" s="201"/>
      <c r="CX182" s="201"/>
      <c r="CY182" s="201"/>
      <c r="CZ182" s="201"/>
      <c r="DA182" s="201"/>
      <c r="DB182" s="201"/>
      <c r="DC182" s="201"/>
      <c r="DD182" s="199"/>
      <c r="DE182" s="192">
        <f>SUM(DF182:DG182)</f>
        <v>0</v>
      </c>
      <c r="DF182" s="209"/>
      <c r="DG182" s="185"/>
      <c r="DH182" s="199"/>
      <c r="DI182" s="201"/>
      <c r="DJ182" s="201"/>
      <c r="DK182" s="201"/>
      <c r="DL182" s="214">
        <f>DE182</f>
        <v>0</v>
      </c>
      <c r="DM182" s="201"/>
      <c r="DN182" s="183"/>
      <c r="DO182" s="128"/>
      <c r="DP182" s="128"/>
      <c r="DQ182" s="128"/>
      <c r="DR182" s="128"/>
      <c r="DS182" s="128"/>
      <c r="DT182" s="128"/>
      <c r="DU182" s="128"/>
      <c r="DV182" s="128"/>
      <c r="DW182" s="128"/>
      <c r="DX182" s="128"/>
      <c r="DY182" s="128"/>
      <c r="DZ182" s="128"/>
      <c r="EA182" s="128"/>
      <c r="EB182" s="128"/>
      <c r="EC182" s="128"/>
      <c r="ED182" s="128"/>
      <c r="EE182" s="128"/>
      <c r="EF182" s="128"/>
      <c r="EG182" s="128"/>
      <c r="EH182" s="128"/>
      <c r="EI182" s="128"/>
      <c r="EJ182" s="128"/>
      <c r="EK182" s="128"/>
      <c r="EL182" s="128"/>
      <c r="EM182" s="128"/>
      <c r="EN182" s="128"/>
      <c r="EO182" s="128"/>
      <c r="EP182" s="128"/>
      <c r="EQ182" s="128"/>
      <c r="ER182" s="128"/>
      <c r="ES182" s="128"/>
      <c r="ET182" s="128"/>
      <c r="EU182" s="128"/>
      <c r="EV182" s="128"/>
      <c r="EW182" s="128"/>
      <c r="EX182" s="128"/>
      <c r="EY182" s="128"/>
      <c r="EZ182" s="128"/>
      <c r="FA182" s="128"/>
      <c r="FB182" s="128"/>
      <c r="FC182" s="128"/>
      <c r="FD182" s="128"/>
      <c r="FE182" s="128"/>
      <c r="FF182" s="128"/>
      <c r="FG182" s="128"/>
      <c r="FH182" s="128"/>
      <c r="FI182" s="128"/>
      <c r="FJ182" s="128"/>
      <c r="FK182" s="128"/>
      <c r="FL182" s="128"/>
      <c r="FM182" s="128"/>
      <c r="FN182" s="128"/>
      <c r="FO182" s="128"/>
      <c r="FP182" s="128"/>
      <c r="FQ182" s="128"/>
      <c r="FR182" s="128"/>
      <c r="FS182" s="128"/>
      <c r="FT182" s="128"/>
      <c r="FU182" s="128"/>
      <c r="FV182" s="128"/>
      <c r="FW182" s="128"/>
      <c r="FX182" s="128"/>
      <c r="FY182" s="128"/>
      <c r="FZ182" s="128"/>
      <c r="GA182" s="128"/>
      <c r="GB182" s="128"/>
      <c r="GC182" s="128"/>
      <c r="GD182" s="128"/>
      <c r="GE182" s="128"/>
      <c r="GF182" s="128"/>
      <c r="GG182" s="128"/>
      <c r="GH182" s="128"/>
      <c r="GI182" s="128"/>
      <c r="GJ182" s="128"/>
      <c r="GK182" s="128"/>
      <c r="GL182" s="128"/>
      <c r="GM182" s="128"/>
    </row>
    <row r="183" spans="1:195" ht="11.25" customHeight="1">
      <c r="A183" s="128"/>
      <c r="B183" s="128"/>
      <c r="C183" s="128"/>
      <c r="D183" s="128"/>
      <c r="E183" s="128"/>
      <c r="F183" s="128"/>
      <c r="G183" s="128"/>
      <c r="H183" s="128"/>
      <c r="I183" s="128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519" t="s">
        <v>651</v>
      </c>
      <c r="V183" s="519"/>
      <c r="W183" s="519"/>
      <c r="X183" s="519"/>
      <c r="Y183" s="519"/>
      <c r="Z183" s="519"/>
      <c r="AA183" s="519"/>
      <c r="AB183" s="204" t="s">
        <v>617</v>
      </c>
      <c r="AC183" s="208"/>
      <c r="AD183" s="235"/>
      <c r="AE183" s="236"/>
      <c r="AF183" s="236"/>
      <c r="AG183" s="236"/>
      <c r="AH183" s="237"/>
      <c r="AI183" s="199"/>
      <c r="AJ183" s="235"/>
      <c r="AK183" s="236"/>
      <c r="AL183" s="236"/>
      <c r="AM183" s="236"/>
      <c r="AN183" s="237"/>
      <c r="AO183" s="199"/>
      <c r="AP183" s="199" t="str">
        <f t="shared" si="22"/>
        <v/>
      </c>
      <c r="AQ183" s="231"/>
      <c r="AR183" s="231"/>
      <c r="AS183" s="231"/>
      <c r="AT183" s="231"/>
      <c r="AU183" s="231"/>
      <c r="AV183" s="231"/>
      <c r="AW183" s="233"/>
      <c r="AX183" s="232"/>
      <c r="AY183" s="231"/>
      <c r="AZ183" s="234"/>
      <c r="BA183" s="199"/>
      <c r="BB183" s="231"/>
      <c r="BC183" s="199"/>
      <c r="BD183" s="201"/>
      <c r="BE183" s="199"/>
      <c r="BF183" s="229"/>
      <c r="BG183" s="199"/>
      <c r="BH183" s="229"/>
      <c r="BI183" s="199"/>
      <c r="BJ183" s="199"/>
      <c r="BK183" s="199"/>
      <c r="BL183" s="229"/>
      <c r="BM183" s="199"/>
      <c r="BN183" s="229"/>
      <c r="BO183" s="199"/>
      <c r="BP183" s="199"/>
      <c r="BQ183" s="199"/>
      <c r="BR183" s="199"/>
      <c r="BS183" s="199"/>
      <c r="BT183" s="199"/>
      <c r="BU183" s="199"/>
      <c r="BV183" s="201"/>
      <c r="BW183" s="199"/>
      <c r="BX183" s="199"/>
      <c r="BY183" s="199"/>
      <c r="BZ183" s="200"/>
      <c r="CA183" s="229"/>
      <c r="CB183" s="200"/>
      <c r="CC183" s="202"/>
      <c r="CD183" s="201"/>
      <c r="CE183" s="202"/>
      <c r="CF183" s="201"/>
      <c r="CG183" s="201"/>
      <c r="CH183" s="201"/>
      <c r="CI183" s="202"/>
      <c r="CJ183" s="201"/>
      <c r="CK183" s="201"/>
      <c r="CL183" s="199"/>
      <c r="CM183" s="199"/>
      <c r="CN183" s="199"/>
      <c r="CO183" s="199"/>
      <c r="CP183" s="199"/>
      <c r="CQ183" s="239"/>
      <c r="CR183" s="199"/>
      <c r="CS183" s="239"/>
      <c r="CT183" s="239"/>
      <c r="CU183" s="199"/>
      <c r="CV183" s="201"/>
      <c r="CW183" s="201"/>
      <c r="CX183" s="201"/>
      <c r="CY183" s="201"/>
      <c r="CZ183" s="201"/>
      <c r="DA183" s="201"/>
      <c r="DB183" s="201"/>
      <c r="DC183" s="201"/>
      <c r="DD183" s="199"/>
      <c r="DE183" s="201"/>
      <c r="DF183" s="201"/>
      <c r="DG183" s="201"/>
      <c r="DH183" s="199"/>
      <c r="DI183" s="201"/>
      <c r="DJ183" s="201"/>
      <c r="DK183" s="201"/>
      <c r="DL183" s="201"/>
      <c r="DM183" s="201"/>
      <c r="DN183" s="183"/>
      <c r="DO183" s="128"/>
      <c r="DP183" s="128"/>
      <c r="DQ183" s="128"/>
      <c r="DR183" s="128"/>
      <c r="DS183" s="128"/>
      <c r="DT183" s="128"/>
      <c r="DU183" s="128"/>
      <c r="DV183" s="128"/>
      <c r="DW183" s="128"/>
      <c r="DX183" s="128"/>
      <c r="DY183" s="128"/>
      <c r="DZ183" s="128"/>
      <c r="EA183" s="128"/>
      <c r="EB183" s="128"/>
      <c r="EC183" s="128"/>
      <c r="ED183" s="128"/>
      <c r="EE183" s="128"/>
      <c r="EF183" s="128"/>
      <c r="EG183" s="128"/>
      <c r="EH183" s="128"/>
      <c r="EI183" s="128"/>
      <c r="EJ183" s="128"/>
      <c r="EK183" s="128"/>
      <c r="EL183" s="128"/>
      <c r="EM183" s="128"/>
      <c r="EN183" s="128"/>
      <c r="EO183" s="128"/>
      <c r="EP183" s="128"/>
      <c r="EQ183" s="128"/>
      <c r="ER183" s="128"/>
      <c r="ES183" s="128"/>
      <c r="ET183" s="128"/>
      <c r="EU183" s="128"/>
      <c r="EV183" s="128"/>
      <c r="EW183" s="128"/>
      <c r="EX183" s="128"/>
      <c r="EY183" s="128"/>
      <c r="EZ183" s="128"/>
      <c r="FA183" s="128"/>
      <c r="FB183" s="128"/>
      <c r="FC183" s="128"/>
      <c r="FD183" s="128"/>
      <c r="FE183" s="128"/>
      <c r="FF183" s="128"/>
      <c r="FG183" s="128"/>
      <c r="FH183" s="128"/>
      <c r="FI183" s="128"/>
      <c r="FJ183" s="128"/>
      <c r="FK183" s="128"/>
      <c r="FL183" s="128"/>
      <c r="FM183" s="128"/>
      <c r="FN183" s="128"/>
      <c r="FO183" s="128"/>
      <c r="FP183" s="128"/>
      <c r="FQ183" s="128"/>
      <c r="FR183" s="128"/>
      <c r="FS183" s="128"/>
      <c r="FT183" s="128"/>
      <c r="FU183" s="128"/>
      <c r="FV183" s="128"/>
      <c r="FW183" s="128"/>
      <c r="FX183" s="128"/>
      <c r="FY183" s="128"/>
      <c r="FZ183" s="128"/>
      <c r="GA183" s="128"/>
      <c r="GB183" s="128"/>
      <c r="GC183" s="128"/>
      <c r="GD183" s="128"/>
      <c r="GE183" s="128"/>
      <c r="GF183" s="128"/>
      <c r="GG183" s="128"/>
      <c r="GH183" s="128"/>
      <c r="GI183" s="128"/>
      <c r="GJ183" s="128"/>
      <c r="GK183" s="128"/>
      <c r="GL183" s="128"/>
      <c r="GM183" s="128"/>
    </row>
    <row r="184" spans="1:195" ht="11.25" customHeight="1">
      <c r="A184" s="128"/>
      <c r="B184" s="128"/>
      <c r="C184" s="128"/>
      <c r="D184" s="128"/>
      <c r="E184" s="128"/>
      <c r="F184" s="128"/>
      <c r="G184" s="128"/>
      <c r="H184" s="128"/>
      <c r="I184" s="128"/>
      <c r="J184" s="128"/>
      <c r="K184" s="128"/>
      <c r="L184" s="128"/>
      <c r="M184" s="128"/>
      <c r="N184" s="128"/>
      <c r="O184" s="128"/>
      <c r="P184" s="128"/>
      <c r="Q184" s="128"/>
      <c r="R184" s="128"/>
      <c r="S184" s="128"/>
      <c r="T184" s="128"/>
      <c r="U184" s="519" t="s">
        <v>652</v>
      </c>
      <c r="V184" s="519"/>
      <c r="W184" s="519"/>
      <c r="X184" s="519"/>
      <c r="Y184" s="519"/>
      <c r="Z184" s="519"/>
      <c r="AA184" s="519"/>
      <c r="AB184" s="204" t="s">
        <v>634</v>
      </c>
      <c r="AC184" s="208"/>
      <c r="AD184" s="235"/>
      <c r="AE184" s="236"/>
      <c r="AF184" s="236"/>
      <c r="AG184" s="236"/>
      <c r="AH184" s="237"/>
      <c r="AI184" s="199"/>
      <c r="AJ184" s="235"/>
      <c r="AK184" s="236"/>
      <c r="AL184" s="236"/>
      <c r="AM184" s="236"/>
      <c r="AN184" s="237"/>
      <c r="AO184" s="199"/>
      <c r="AP184" s="199" t="str">
        <f t="shared" si="22"/>
        <v/>
      </c>
      <c r="AQ184" s="231"/>
      <c r="AR184" s="231"/>
      <c r="AS184" s="231"/>
      <c r="AT184" s="231"/>
      <c r="AU184" s="231"/>
      <c r="AV184" s="231"/>
      <c r="AW184" s="233"/>
      <c r="AX184" s="232"/>
      <c r="AY184" s="231"/>
      <c r="AZ184" s="234"/>
      <c r="BA184" s="199"/>
      <c r="BB184" s="231"/>
      <c r="BC184" s="199"/>
      <c r="BD184" s="201"/>
      <c r="BE184" s="199"/>
      <c r="BF184" s="229"/>
      <c r="BG184" s="199"/>
      <c r="BH184" s="229"/>
      <c r="BI184" s="199"/>
      <c r="BJ184" s="199"/>
      <c r="BK184" s="199"/>
      <c r="BL184" s="229"/>
      <c r="BM184" s="199"/>
      <c r="BN184" s="229"/>
      <c r="BO184" s="199"/>
      <c r="BP184" s="199"/>
      <c r="BQ184" s="199"/>
      <c r="BR184" s="199"/>
      <c r="BS184" s="199"/>
      <c r="BT184" s="199"/>
      <c r="BU184" s="199"/>
      <c r="BV184" s="201"/>
      <c r="BW184" s="199"/>
      <c r="BX184" s="199"/>
      <c r="BY184" s="199"/>
      <c r="BZ184" s="200"/>
      <c r="CA184" s="261"/>
      <c r="CB184" s="200"/>
      <c r="CC184" s="202"/>
      <c r="CD184" s="201"/>
      <c r="CE184" s="202"/>
      <c r="CF184" s="201"/>
      <c r="CG184" s="201"/>
      <c r="CH184" s="201"/>
      <c r="CI184" s="202"/>
      <c r="CJ184" s="201"/>
      <c r="CK184" s="201"/>
      <c r="CL184" s="199"/>
      <c r="CM184" s="199"/>
      <c r="CN184" s="199"/>
      <c r="CO184" s="199"/>
      <c r="CP184" s="199"/>
      <c r="CQ184" s="239"/>
      <c r="CR184" s="199"/>
      <c r="CS184" s="239"/>
      <c r="CT184" s="239"/>
      <c r="CU184" s="199"/>
      <c r="CV184" s="201"/>
      <c r="CW184" s="201"/>
      <c r="CX184" s="201"/>
      <c r="CY184" s="201"/>
      <c r="CZ184" s="201"/>
      <c r="DA184" s="201"/>
      <c r="DB184" s="201"/>
      <c r="DC184" s="201"/>
      <c r="DD184" s="199"/>
      <c r="DE184" s="192">
        <f>SUM(DF184:DG184)</f>
        <v>0</v>
      </c>
      <c r="DF184" s="209"/>
      <c r="DG184" s="185"/>
      <c r="DH184" s="199"/>
      <c r="DI184" s="201"/>
      <c r="DJ184" s="201"/>
      <c r="DK184" s="201"/>
      <c r="DL184" s="214">
        <f>DE184</f>
        <v>0</v>
      </c>
      <c r="DM184" s="201"/>
      <c r="DN184" s="183"/>
      <c r="DO184" s="128"/>
      <c r="DP184" s="128"/>
      <c r="DQ184" s="128"/>
      <c r="DR184" s="128"/>
      <c r="DS184" s="128"/>
      <c r="DT184" s="128"/>
      <c r="DU184" s="128"/>
      <c r="DV184" s="128"/>
      <c r="DW184" s="128"/>
      <c r="DX184" s="128"/>
      <c r="DY184" s="128"/>
      <c r="DZ184" s="128"/>
      <c r="EA184" s="128"/>
      <c r="EB184" s="128"/>
      <c r="EC184" s="128"/>
      <c r="ED184" s="128"/>
      <c r="EE184" s="128"/>
      <c r="EF184" s="128"/>
      <c r="EG184" s="128"/>
      <c r="EH184" s="128"/>
      <c r="EI184" s="128"/>
      <c r="EJ184" s="128"/>
      <c r="EK184" s="128"/>
      <c r="EL184" s="128"/>
      <c r="EM184" s="128"/>
      <c r="EN184" s="128"/>
      <c r="EO184" s="128"/>
      <c r="EP184" s="128"/>
      <c r="EQ184" s="128"/>
      <c r="ER184" s="128"/>
      <c r="ES184" s="128"/>
      <c r="ET184" s="128"/>
      <c r="EU184" s="128"/>
      <c r="EV184" s="128"/>
      <c r="EW184" s="128"/>
      <c r="EX184" s="128"/>
      <c r="EY184" s="128"/>
      <c r="EZ184" s="128"/>
      <c r="FA184" s="128"/>
      <c r="FB184" s="128"/>
      <c r="FC184" s="128"/>
      <c r="FD184" s="128"/>
      <c r="FE184" s="128"/>
      <c r="FF184" s="128"/>
      <c r="FG184" s="128"/>
      <c r="FH184" s="128"/>
      <c r="FI184" s="128"/>
      <c r="FJ184" s="128"/>
      <c r="FK184" s="128"/>
      <c r="FL184" s="128"/>
      <c r="FM184" s="128"/>
      <c r="FN184" s="128"/>
      <c r="FO184" s="128"/>
      <c r="FP184" s="128"/>
      <c r="FQ184" s="128"/>
      <c r="FR184" s="128"/>
      <c r="FS184" s="128"/>
      <c r="FT184" s="128"/>
      <c r="FU184" s="128"/>
      <c r="FV184" s="128"/>
      <c r="FW184" s="128"/>
      <c r="FX184" s="128"/>
      <c r="FY184" s="128"/>
      <c r="FZ184" s="128"/>
      <c r="GA184" s="128"/>
      <c r="GB184" s="128"/>
      <c r="GC184" s="128"/>
      <c r="GD184" s="128"/>
      <c r="GE184" s="128"/>
      <c r="GF184" s="128"/>
      <c r="GG184" s="128"/>
      <c r="GH184" s="128"/>
      <c r="GI184" s="128"/>
      <c r="GJ184" s="128"/>
      <c r="GK184" s="128"/>
      <c r="GL184" s="128"/>
      <c r="GM184" s="128"/>
    </row>
    <row r="185" spans="1:195" ht="11.25" customHeight="1">
      <c r="A185" s="128"/>
      <c r="B185" s="128"/>
      <c r="C185" s="128"/>
      <c r="D185" s="128"/>
      <c r="E185" s="128"/>
      <c r="F185" s="128"/>
      <c r="G185" s="128"/>
      <c r="H185" s="128"/>
      <c r="I185" s="128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519" t="s">
        <v>653</v>
      </c>
      <c r="V185" s="519"/>
      <c r="W185" s="519"/>
      <c r="X185" s="519"/>
      <c r="Y185" s="519"/>
      <c r="Z185" s="519"/>
      <c r="AA185" s="519"/>
      <c r="AB185" s="204" t="s">
        <v>621</v>
      </c>
      <c r="AC185" s="208"/>
      <c r="AD185" s="235"/>
      <c r="AE185" s="236"/>
      <c r="AF185" s="236"/>
      <c r="AG185" s="236"/>
      <c r="AH185" s="237"/>
      <c r="AI185" s="199"/>
      <c r="AJ185" s="235"/>
      <c r="AK185" s="236"/>
      <c r="AL185" s="236"/>
      <c r="AM185" s="236"/>
      <c r="AN185" s="237"/>
      <c r="AO185" s="199"/>
      <c r="AP185" s="199" t="str">
        <f t="shared" si="22"/>
        <v/>
      </c>
      <c r="AQ185" s="231"/>
      <c r="AR185" s="231"/>
      <c r="AS185" s="231"/>
      <c r="AT185" s="231"/>
      <c r="AU185" s="231"/>
      <c r="AV185" s="231"/>
      <c r="AW185" s="233"/>
      <c r="AX185" s="232"/>
      <c r="AY185" s="231"/>
      <c r="AZ185" s="234"/>
      <c r="BA185" s="199"/>
      <c r="BB185" s="231"/>
      <c r="BC185" s="199"/>
      <c r="BD185" s="201"/>
      <c r="BE185" s="199"/>
      <c r="BF185" s="229"/>
      <c r="BG185" s="199"/>
      <c r="BH185" s="229"/>
      <c r="BI185" s="199"/>
      <c r="BJ185" s="199"/>
      <c r="BK185" s="199"/>
      <c r="BL185" s="229"/>
      <c r="BM185" s="199"/>
      <c r="BN185" s="229"/>
      <c r="BO185" s="199"/>
      <c r="BP185" s="199"/>
      <c r="BQ185" s="199"/>
      <c r="BR185" s="199"/>
      <c r="BS185" s="199"/>
      <c r="BT185" s="199"/>
      <c r="BU185" s="199"/>
      <c r="BV185" s="201"/>
      <c r="BW185" s="199"/>
      <c r="BX185" s="199"/>
      <c r="BY185" s="199"/>
      <c r="BZ185" s="200"/>
      <c r="CA185" s="229"/>
      <c r="CB185" s="200"/>
      <c r="CC185" s="202"/>
      <c r="CD185" s="201"/>
      <c r="CE185" s="202"/>
      <c r="CF185" s="201"/>
      <c r="CG185" s="201"/>
      <c r="CH185" s="201"/>
      <c r="CI185" s="202"/>
      <c r="CJ185" s="201"/>
      <c r="CK185" s="201"/>
      <c r="CL185" s="199"/>
      <c r="CM185" s="199"/>
      <c r="CN185" s="199"/>
      <c r="CO185" s="199"/>
      <c r="CP185" s="199"/>
      <c r="CQ185" s="239"/>
      <c r="CR185" s="199"/>
      <c r="CS185" s="239"/>
      <c r="CT185" s="239"/>
      <c r="CU185" s="199"/>
      <c r="CV185" s="201"/>
      <c r="CW185" s="201"/>
      <c r="CX185" s="201"/>
      <c r="CY185" s="201"/>
      <c r="CZ185" s="201"/>
      <c r="DA185" s="201"/>
      <c r="DB185" s="201"/>
      <c r="DC185" s="201"/>
      <c r="DD185" s="199"/>
      <c r="DE185" s="201"/>
      <c r="DF185" s="201"/>
      <c r="DG185" s="201"/>
      <c r="DH185" s="199"/>
      <c r="DI185" s="201"/>
      <c r="DJ185" s="201"/>
      <c r="DK185" s="201"/>
      <c r="DL185" s="201"/>
      <c r="DM185" s="201"/>
      <c r="DN185" s="183"/>
      <c r="DO185" s="128"/>
      <c r="DP185" s="128"/>
      <c r="DQ185" s="128"/>
      <c r="DR185" s="128"/>
      <c r="DS185" s="128"/>
      <c r="DT185" s="128"/>
      <c r="DU185" s="128"/>
      <c r="DV185" s="128"/>
      <c r="DW185" s="128"/>
      <c r="DX185" s="128"/>
      <c r="DY185" s="128"/>
      <c r="DZ185" s="128"/>
      <c r="EA185" s="128"/>
      <c r="EB185" s="128"/>
      <c r="EC185" s="128"/>
      <c r="ED185" s="128"/>
      <c r="EE185" s="128"/>
      <c r="EF185" s="128"/>
      <c r="EG185" s="128"/>
      <c r="EH185" s="128"/>
      <c r="EI185" s="128"/>
      <c r="EJ185" s="128"/>
      <c r="EK185" s="128"/>
      <c r="EL185" s="128"/>
      <c r="EM185" s="128"/>
      <c r="EN185" s="128"/>
      <c r="EO185" s="128"/>
      <c r="EP185" s="128"/>
      <c r="EQ185" s="128"/>
      <c r="ER185" s="128"/>
      <c r="ES185" s="128"/>
      <c r="ET185" s="128"/>
      <c r="EU185" s="128"/>
      <c r="EV185" s="128"/>
      <c r="EW185" s="128"/>
      <c r="EX185" s="128"/>
      <c r="EY185" s="128"/>
      <c r="EZ185" s="128"/>
      <c r="FA185" s="128"/>
      <c r="FB185" s="128"/>
      <c r="FC185" s="128"/>
      <c r="FD185" s="128"/>
      <c r="FE185" s="128"/>
      <c r="FF185" s="128"/>
      <c r="FG185" s="128"/>
      <c r="FH185" s="128"/>
      <c r="FI185" s="128"/>
      <c r="FJ185" s="128"/>
      <c r="FK185" s="128"/>
      <c r="FL185" s="128"/>
      <c r="FM185" s="128"/>
      <c r="FN185" s="128"/>
      <c r="FO185" s="128"/>
      <c r="FP185" s="128"/>
      <c r="FQ185" s="128"/>
      <c r="FR185" s="128"/>
      <c r="FS185" s="128"/>
      <c r="FT185" s="128"/>
      <c r="FU185" s="128"/>
      <c r="FV185" s="128"/>
      <c r="FW185" s="128"/>
      <c r="FX185" s="128"/>
      <c r="FY185" s="128"/>
      <c r="FZ185" s="128"/>
      <c r="GA185" s="128"/>
      <c r="GB185" s="128"/>
      <c r="GC185" s="128"/>
      <c r="GD185" s="128"/>
      <c r="GE185" s="128"/>
      <c r="GF185" s="128"/>
      <c r="GG185" s="128"/>
      <c r="GH185" s="128"/>
      <c r="GI185" s="128"/>
      <c r="GJ185" s="128"/>
      <c r="GK185" s="128"/>
      <c r="GL185" s="128"/>
      <c r="GM185" s="128"/>
    </row>
    <row r="186" spans="1:195" ht="11.25" customHeight="1">
      <c r="A186" s="128"/>
      <c r="B186" s="128"/>
      <c r="C186" s="128"/>
      <c r="D186" s="128"/>
      <c r="E186" s="128"/>
      <c r="F186" s="128"/>
      <c r="G186" s="128"/>
      <c r="H186" s="128"/>
      <c r="I186" s="128"/>
      <c r="J186" s="128"/>
      <c r="K186" s="128"/>
      <c r="L186" s="128"/>
      <c r="M186" s="128"/>
      <c r="N186" s="128"/>
      <c r="O186" s="128"/>
      <c r="P186" s="128"/>
      <c r="Q186" s="128"/>
      <c r="R186" s="128"/>
      <c r="S186" s="128"/>
      <c r="T186" s="128"/>
      <c r="U186" s="519" t="s">
        <v>654</v>
      </c>
      <c r="V186" s="519"/>
      <c r="W186" s="519"/>
      <c r="X186" s="519"/>
      <c r="Y186" s="519"/>
      <c r="Z186" s="519"/>
      <c r="AA186" s="519"/>
      <c r="AB186" s="204" t="s">
        <v>637</v>
      </c>
      <c r="AC186" s="208"/>
      <c r="AD186" s="235"/>
      <c r="AE186" s="236"/>
      <c r="AF186" s="236"/>
      <c r="AG186" s="236"/>
      <c r="AH186" s="237"/>
      <c r="AI186" s="199"/>
      <c r="AJ186" s="235"/>
      <c r="AK186" s="236"/>
      <c r="AL186" s="236"/>
      <c r="AM186" s="236"/>
      <c r="AN186" s="237"/>
      <c r="AO186" s="199"/>
      <c r="AP186" s="199" t="str">
        <f t="shared" si="22"/>
        <v/>
      </c>
      <c r="AQ186" s="231"/>
      <c r="AR186" s="231"/>
      <c r="AS186" s="231"/>
      <c r="AT186" s="231"/>
      <c r="AU186" s="231"/>
      <c r="AV186" s="231"/>
      <c r="AW186" s="233"/>
      <c r="AX186" s="232"/>
      <c r="AY186" s="231"/>
      <c r="AZ186" s="234"/>
      <c r="BA186" s="199"/>
      <c r="BB186" s="231"/>
      <c r="BC186" s="199"/>
      <c r="BD186" s="201"/>
      <c r="BE186" s="199"/>
      <c r="BF186" s="229"/>
      <c r="BG186" s="199"/>
      <c r="BH186" s="229"/>
      <c r="BI186" s="199"/>
      <c r="BJ186" s="199"/>
      <c r="BK186" s="199"/>
      <c r="BL186" s="229"/>
      <c r="BM186" s="199"/>
      <c r="BN186" s="229"/>
      <c r="BO186" s="199"/>
      <c r="BP186" s="199"/>
      <c r="BQ186" s="199"/>
      <c r="BR186" s="199"/>
      <c r="BS186" s="199"/>
      <c r="BT186" s="199"/>
      <c r="BU186" s="199"/>
      <c r="BV186" s="201"/>
      <c r="BW186" s="199"/>
      <c r="BX186" s="199"/>
      <c r="BY186" s="199"/>
      <c r="BZ186" s="200"/>
      <c r="CA186" s="261"/>
      <c r="CB186" s="200"/>
      <c r="CC186" s="202"/>
      <c r="CD186" s="201"/>
      <c r="CE186" s="202"/>
      <c r="CF186" s="201"/>
      <c r="CG186" s="201"/>
      <c r="CH186" s="201"/>
      <c r="CI186" s="202"/>
      <c r="CJ186" s="201"/>
      <c r="CK186" s="201"/>
      <c r="CL186" s="199"/>
      <c r="CM186" s="199"/>
      <c r="CN186" s="199"/>
      <c r="CO186" s="199"/>
      <c r="CP186" s="199"/>
      <c r="CQ186" s="239"/>
      <c r="CR186" s="199"/>
      <c r="CS186" s="239"/>
      <c r="CT186" s="239"/>
      <c r="CU186" s="199"/>
      <c r="CV186" s="201"/>
      <c r="CW186" s="201"/>
      <c r="CX186" s="201"/>
      <c r="CY186" s="201"/>
      <c r="CZ186" s="201"/>
      <c r="DA186" s="201"/>
      <c r="DB186" s="201"/>
      <c r="DC186" s="201"/>
      <c r="DD186" s="199"/>
      <c r="DE186" s="192">
        <f>SUM(DF186:DG186)</f>
        <v>0</v>
      </c>
      <c r="DF186" s="209"/>
      <c r="DG186" s="185"/>
      <c r="DH186" s="199"/>
      <c r="DI186" s="201"/>
      <c r="DJ186" s="201"/>
      <c r="DK186" s="201"/>
      <c r="DL186" s="214">
        <f>DE186</f>
        <v>0</v>
      </c>
      <c r="DM186" s="201"/>
      <c r="DN186" s="183"/>
      <c r="DO186" s="128"/>
      <c r="DP186" s="128"/>
      <c r="DQ186" s="128"/>
      <c r="DR186" s="128"/>
      <c r="DS186" s="128"/>
      <c r="DT186" s="128"/>
      <c r="DU186" s="128"/>
      <c r="DV186" s="128"/>
      <c r="DW186" s="128"/>
      <c r="DX186" s="128"/>
      <c r="DY186" s="128"/>
      <c r="DZ186" s="128"/>
      <c r="EA186" s="128"/>
      <c r="EB186" s="128"/>
      <c r="EC186" s="128"/>
      <c r="ED186" s="128"/>
      <c r="EE186" s="128"/>
      <c r="EF186" s="128"/>
      <c r="EG186" s="128"/>
      <c r="EH186" s="128"/>
      <c r="EI186" s="128"/>
      <c r="EJ186" s="128"/>
      <c r="EK186" s="128"/>
      <c r="EL186" s="128"/>
      <c r="EM186" s="128"/>
      <c r="EN186" s="128"/>
      <c r="EO186" s="128"/>
      <c r="EP186" s="128"/>
      <c r="EQ186" s="128"/>
      <c r="ER186" s="128"/>
      <c r="ES186" s="128"/>
      <c r="ET186" s="128"/>
      <c r="EU186" s="128"/>
      <c r="EV186" s="128"/>
      <c r="EW186" s="128"/>
      <c r="EX186" s="128"/>
      <c r="EY186" s="128"/>
      <c r="EZ186" s="128"/>
      <c r="FA186" s="128"/>
      <c r="FB186" s="128"/>
      <c r="FC186" s="128"/>
      <c r="FD186" s="128"/>
      <c r="FE186" s="128"/>
      <c r="FF186" s="128"/>
      <c r="FG186" s="128"/>
      <c r="FH186" s="128"/>
      <c r="FI186" s="128"/>
      <c r="FJ186" s="128"/>
      <c r="FK186" s="128"/>
      <c r="FL186" s="128"/>
      <c r="FM186" s="128"/>
      <c r="FN186" s="128"/>
      <c r="FO186" s="128"/>
      <c r="FP186" s="128"/>
      <c r="FQ186" s="128"/>
      <c r="FR186" s="128"/>
      <c r="FS186" s="128"/>
      <c r="FT186" s="128"/>
      <c r="FU186" s="128"/>
      <c r="FV186" s="128"/>
      <c r="FW186" s="128"/>
      <c r="FX186" s="128"/>
      <c r="FY186" s="128"/>
      <c r="FZ186" s="128"/>
      <c r="GA186" s="128"/>
      <c r="GB186" s="128"/>
      <c r="GC186" s="128"/>
      <c r="GD186" s="128"/>
      <c r="GE186" s="128"/>
      <c r="GF186" s="128"/>
      <c r="GG186" s="128"/>
      <c r="GH186" s="128"/>
      <c r="GI186" s="128"/>
      <c r="GJ186" s="128"/>
      <c r="GK186" s="128"/>
      <c r="GL186" s="128"/>
      <c r="GM186" s="128"/>
    </row>
    <row r="187" spans="1:195" ht="11.25" customHeight="1">
      <c r="A187" s="128"/>
      <c r="B187" s="128"/>
      <c r="C187" s="128"/>
      <c r="D187" s="128"/>
      <c r="E187" s="128"/>
      <c r="F187" s="128"/>
      <c r="G187" s="128"/>
      <c r="H187" s="128"/>
      <c r="I187" s="128"/>
      <c r="J187" s="128"/>
      <c r="K187" s="128"/>
      <c r="L187" s="128"/>
      <c r="M187" s="128"/>
      <c r="N187" s="128"/>
      <c r="O187" s="128"/>
      <c r="P187" s="128"/>
      <c r="Q187" s="128"/>
      <c r="R187" s="128"/>
      <c r="S187" s="128"/>
      <c r="T187" s="128"/>
      <c r="U187" s="519" t="s">
        <v>655</v>
      </c>
      <c r="V187" s="519"/>
      <c r="W187" s="519"/>
      <c r="X187" s="519"/>
      <c r="Y187" s="519"/>
      <c r="Z187" s="519"/>
      <c r="AA187" s="519"/>
      <c r="AB187" s="204" t="s">
        <v>625</v>
      </c>
      <c r="AC187" s="208"/>
      <c r="AD187" s="235"/>
      <c r="AE187" s="236"/>
      <c r="AF187" s="236"/>
      <c r="AG187" s="236"/>
      <c r="AH187" s="237"/>
      <c r="AI187" s="199"/>
      <c r="AJ187" s="235"/>
      <c r="AK187" s="236"/>
      <c r="AL187" s="236"/>
      <c r="AM187" s="236"/>
      <c r="AN187" s="237"/>
      <c r="AO187" s="199"/>
      <c r="AP187" s="199" t="str">
        <f t="shared" si="22"/>
        <v/>
      </c>
      <c r="AQ187" s="231"/>
      <c r="AR187" s="231"/>
      <c r="AS187" s="231"/>
      <c r="AT187" s="231"/>
      <c r="AU187" s="231"/>
      <c r="AV187" s="231"/>
      <c r="AW187" s="233"/>
      <c r="AX187" s="232"/>
      <c r="AY187" s="231"/>
      <c r="AZ187" s="234"/>
      <c r="BA187" s="199"/>
      <c r="BB187" s="231"/>
      <c r="BC187" s="199"/>
      <c r="BD187" s="201"/>
      <c r="BE187" s="199"/>
      <c r="BF187" s="229"/>
      <c r="BG187" s="199"/>
      <c r="BH187" s="229"/>
      <c r="BI187" s="199"/>
      <c r="BJ187" s="199"/>
      <c r="BK187" s="199"/>
      <c r="BL187" s="229"/>
      <c r="BM187" s="199"/>
      <c r="BN187" s="229"/>
      <c r="BO187" s="199"/>
      <c r="BP187" s="199"/>
      <c r="BQ187" s="199"/>
      <c r="BR187" s="199"/>
      <c r="BS187" s="199"/>
      <c r="BT187" s="199"/>
      <c r="BU187" s="199"/>
      <c r="BV187" s="201"/>
      <c r="BW187" s="199"/>
      <c r="BX187" s="199"/>
      <c r="BY187" s="199"/>
      <c r="BZ187" s="200"/>
      <c r="CA187" s="229"/>
      <c r="CB187" s="200"/>
      <c r="CC187" s="202"/>
      <c r="CD187" s="201"/>
      <c r="CE187" s="202"/>
      <c r="CF187" s="201"/>
      <c r="CG187" s="201"/>
      <c r="CH187" s="201"/>
      <c r="CI187" s="202"/>
      <c r="CJ187" s="201"/>
      <c r="CK187" s="201"/>
      <c r="CL187" s="199"/>
      <c r="CM187" s="199"/>
      <c r="CN187" s="199"/>
      <c r="CO187" s="199"/>
      <c r="CP187" s="199"/>
      <c r="CQ187" s="239"/>
      <c r="CR187" s="199"/>
      <c r="CS187" s="239"/>
      <c r="CT187" s="239"/>
      <c r="CU187" s="199"/>
      <c r="CV187" s="201"/>
      <c r="CW187" s="201"/>
      <c r="CX187" s="201"/>
      <c r="CY187" s="201"/>
      <c r="CZ187" s="201"/>
      <c r="DA187" s="201"/>
      <c r="DB187" s="201"/>
      <c r="DC187" s="201"/>
      <c r="DD187" s="199"/>
      <c r="DE187" s="201"/>
      <c r="DF187" s="201"/>
      <c r="DG187" s="201"/>
      <c r="DH187" s="199"/>
      <c r="DI187" s="201"/>
      <c r="DJ187" s="201"/>
      <c r="DK187" s="201"/>
      <c r="DL187" s="201"/>
      <c r="DM187" s="201"/>
      <c r="DN187" s="183"/>
      <c r="DO187" s="128"/>
      <c r="DP187" s="128"/>
      <c r="DQ187" s="128"/>
      <c r="DR187" s="128"/>
      <c r="DS187" s="128"/>
      <c r="DT187" s="128"/>
      <c r="DU187" s="128"/>
      <c r="DV187" s="128"/>
      <c r="DW187" s="128"/>
      <c r="DX187" s="128"/>
      <c r="DY187" s="128"/>
      <c r="DZ187" s="128"/>
      <c r="EA187" s="128"/>
      <c r="EB187" s="128"/>
      <c r="EC187" s="128"/>
      <c r="ED187" s="128"/>
      <c r="EE187" s="128"/>
      <c r="EF187" s="128"/>
      <c r="EG187" s="128"/>
      <c r="EH187" s="128"/>
      <c r="EI187" s="128"/>
      <c r="EJ187" s="128"/>
      <c r="EK187" s="128"/>
      <c r="EL187" s="128"/>
      <c r="EM187" s="128"/>
      <c r="EN187" s="128"/>
      <c r="EO187" s="128"/>
      <c r="EP187" s="128"/>
      <c r="EQ187" s="128"/>
      <c r="ER187" s="128"/>
      <c r="ES187" s="128"/>
      <c r="ET187" s="128"/>
      <c r="EU187" s="128"/>
      <c r="EV187" s="128"/>
      <c r="EW187" s="128"/>
      <c r="EX187" s="128"/>
      <c r="EY187" s="128"/>
      <c r="EZ187" s="128"/>
      <c r="FA187" s="128"/>
      <c r="FB187" s="128"/>
      <c r="FC187" s="128"/>
      <c r="FD187" s="128"/>
      <c r="FE187" s="128"/>
      <c r="FF187" s="128"/>
      <c r="FG187" s="128"/>
      <c r="FH187" s="128"/>
      <c r="FI187" s="128"/>
      <c r="FJ187" s="128"/>
      <c r="FK187" s="128"/>
      <c r="FL187" s="128"/>
      <c r="FM187" s="128"/>
      <c r="FN187" s="128"/>
      <c r="FO187" s="128"/>
      <c r="FP187" s="128"/>
      <c r="FQ187" s="128"/>
      <c r="FR187" s="128"/>
      <c r="FS187" s="128"/>
      <c r="FT187" s="128"/>
      <c r="FU187" s="128"/>
      <c r="FV187" s="128"/>
      <c r="FW187" s="128"/>
      <c r="FX187" s="128"/>
      <c r="FY187" s="128"/>
      <c r="FZ187" s="128"/>
      <c r="GA187" s="128"/>
      <c r="GB187" s="128"/>
      <c r="GC187" s="128"/>
      <c r="GD187" s="128"/>
      <c r="GE187" s="128"/>
      <c r="GF187" s="128"/>
      <c r="GG187" s="128"/>
      <c r="GH187" s="128"/>
      <c r="GI187" s="128"/>
      <c r="GJ187" s="128"/>
      <c r="GK187" s="128"/>
      <c r="GL187" s="128"/>
      <c r="GM187" s="128"/>
    </row>
    <row r="188" spans="1:195" ht="11.25" customHeight="1">
      <c r="A188" s="128"/>
      <c r="B188" s="128"/>
      <c r="C188" s="128"/>
      <c r="D188" s="128"/>
      <c r="E188" s="128"/>
      <c r="F188" s="128"/>
      <c r="G188" s="128"/>
      <c r="H188" s="128"/>
      <c r="I188" s="128"/>
      <c r="J188" s="128"/>
      <c r="K188" s="128"/>
      <c r="L188" s="128"/>
      <c r="M188" s="128"/>
      <c r="N188" s="128"/>
      <c r="O188" s="128"/>
      <c r="P188" s="128"/>
      <c r="Q188" s="128"/>
      <c r="R188" s="128"/>
      <c r="S188" s="128"/>
      <c r="T188" s="128"/>
      <c r="U188" s="519" t="s">
        <v>656</v>
      </c>
      <c r="V188" s="519"/>
      <c r="W188" s="519"/>
      <c r="X188" s="519"/>
      <c r="Y188" s="519"/>
      <c r="Z188" s="519"/>
      <c r="AA188" s="519"/>
      <c r="AB188" s="204" t="s">
        <v>640</v>
      </c>
      <c r="AC188" s="208"/>
      <c r="AD188" s="235"/>
      <c r="AE188" s="236"/>
      <c r="AF188" s="236"/>
      <c r="AG188" s="236"/>
      <c r="AH188" s="237"/>
      <c r="AI188" s="199"/>
      <c r="AJ188" s="235"/>
      <c r="AK188" s="236"/>
      <c r="AL188" s="236"/>
      <c r="AM188" s="236"/>
      <c r="AN188" s="237"/>
      <c r="AO188" s="199"/>
      <c r="AP188" s="199" t="str">
        <f t="shared" si="22"/>
        <v/>
      </c>
      <c r="AQ188" s="231"/>
      <c r="AR188" s="231"/>
      <c r="AS188" s="231"/>
      <c r="AT188" s="231"/>
      <c r="AU188" s="231"/>
      <c r="AV188" s="231"/>
      <c r="AW188" s="233"/>
      <c r="AX188" s="232"/>
      <c r="AY188" s="231"/>
      <c r="AZ188" s="234"/>
      <c r="BA188" s="199"/>
      <c r="BB188" s="231"/>
      <c r="BC188" s="199"/>
      <c r="BD188" s="201"/>
      <c r="BE188" s="199"/>
      <c r="BF188" s="229"/>
      <c r="BG188" s="199"/>
      <c r="BH188" s="229"/>
      <c r="BI188" s="199"/>
      <c r="BJ188" s="199"/>
      <c r="BK188" s="199"/>
      <c r="BL188" s="229"/>
      <c r="BM188" s="199"/>
      <c r="BN188" s="229"/>
      <c r="BO188" s="199"/>
      <c r="BP188" s="199"/>
      <c r="BQ188" s="199"/>
      <c r="BR188" s="199"/>
      <c r="BS188" s="199"/>
      <c r="BT188" s="199"/>
      <c r="BU188" s="199"/>
      <c r="BV188" s="201"/>
      <c r="BW188" s="199"/>
      <c r="BX188" s="199"/>
      <c r="BY188" s="199"/>
      <c r="BZ188" s="200"/>
      <c r="CA188" s="261"/>
      <c r="CB188" s="200"/>
      <c r="CC188" s="202"/>
      <c r="CD188" s="201"/>
      <c r="CE188" s="202"/>
      <c r="CF188" s="201"/>
      <c r="CG188" s="201"/>
      <c r="CH188" s="201"/>
      <c r="CI188" s="202"/>
      <c r="CJ188" s="201"/>
      <c r="CK188" s="201"/>
      <c r="CL188" s="199"/>
      <c r="CM188" s="199"/>
      <c r="CN188" s="199"/>
      <c r="CO188" s="199"/>
      <c r="CP188" s="199"/>
      <c r="CQ188" s="239"/>
      <c r="CR188" s="199"/>
      <c r="CS188" s="239"/>
      <c r="CT188" s="239"/>
      <c r="CU188" s="199"/>
      <c r="CV188" s="201"/>
      <c r="CW188" s="201"/>
      <c r="CX188" s="201"/>
      <c r="CY188" s="201"/>
      <c r="CZ188" s="201"/>
      <c r="DA188" s="201"/>
      <c r="DB188" s="201"/>
      <c r="DC188" s="201"/>
      <c r="DD188" s="199"/>
      <c r="DE188" s="192">
        <f>SUM(DF188:DG188)</f>
        <v>0</v>
      </c>
      <c r="DF188" s="209"/>
      <c r="DG188" s="185"/>
      <c r="DH188" s="199"/>
      <c r="DI188" s="201"/>
      <c r="DJ188" s="201"/>
      <c r="DK188" s="201"/>
      <c r="DL188" s="214">
        <f>DE188</f>
        <v>0</v>
      </c>
      <c r="DM188" s="201"/>
      <c r="DN188" s="183"/>
      <c r="DO188" s="128"/>
      <c r="DP188" s="128"/>
      <c r="DQ188" s="128"/>
      <c r="DR188" s="128"/>
      <c r="DS188" s="128"/>
      <c r="DT188" s="128"/>
      <c r="DU188" s="128"/>
      <c r="DV188" s="128"/>
      <c r="DW188" s="128"/>
      <c r="DX188" s="128"/>
      <c r="DY188" s="128"/>
      <c r="DZ188" s="128"/>
      <c r="EA188" s="128"/>
      <c r="EB188" s="128"/>
      <c r="EC188" s="128"/>
      <c r="ED188" s="128"/>
      <c r="EE188" s="128"/>
      <c r="EF188" s="128"/>
      <c r="EG188" s="128"/>
      <c r="EH188" s="128"/>
      <c r="EI188" s="128"/>
      <c r="EJ188" s="128"/>
      <c r="EK188" s="128"/>
      <c r="EL188" s="128"/>
      <c r="EM188" s="128"/>
      <c r="EN188" s="128"/>
      <c r="EO188" s="128"/>
      <c r="EP188" s="128"/>
      <c r="EQ188" s="128"/>
      <c r="ER188" s="128"/>
      <c r="ES188" s="128"/>
      <c r="ET188" s="128"/>
      <c r="EU188" s="128"/>
      <c r="EV188" s="128"/>
      <c r="EW188" s="128"/>
      <c r="EX188" s="128"/>
      <c r="EY188" s="128"/>
      <c r="EZ188" s="128"/>
      <c r="FA188" s="128"/>
      <c r="FB188" s="128"/>
      <c r="FC188" s="128"/>
      <c r="FD188" s="128"/>
      <c r="FE188" s="128"/>
      <c r="FF188" s="128"/>
      <c r="FG188" s="128"/>
      <c r="FH188" s="128"/>
      <c r="FI188" s="128"/>
      <c r="FJ188" s="128"/>
      <c r="FK188" s="128"/>
      <c r="FL188" s="128"/>
      <c r="FM188" s="128"/>
      <c r="FN188" s="128"/>
      <c r="FO188" s="128"/>
      <c r="FP188" s="128"/>
      <c r="FQ188" s="128"/>
      <c r="FR188" s="128"/>
      <c r="FS188" s="128"/>
      <c r="FT188" s="128"/>
      <c r="FU188" s="128"/>
      <c r="FV188" s="128"/>
      <c r="FW188" s="128"/>
      <c r="FX188" s="128"/>
      <c r="FY188" s="128"/>
      <c r="FZ188" s="128"/>
      <c r="GA188" s="128"/>
      <c r="GB188" s="128"/>
      <c r="GC188" s="128"/>
      <c r="GD188" s="128"/>
      <c r="GE188" s="128"/>
      <c r="GF188" s="128"/>
      <c r="GG188" s="128"/>
      <c r="GH188" s="128"/>
      <c r="GI188" s="128"/>
      <c r="GJ188" s="128"/>
      <c r="GK188" s="128"/>
      <c r="GL188" s="128"/>
      <c r="GM188" s="128"/>
    </row>
    <row r="189" spans="1:195" ht="11.25" customHeight="1">
      <c r="A189" s="128"/>
      <c r="B189" s="128"/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  <c r="W189" s="128"/>
      <c r="X189" s="128"/>
      <c r="Y189" s="128"/>
      <c r="Z189" s="129"/>
      <c r="AA189" s="129"/>
      <c r="AB189" s="142"/>
      <c r="AC189" s="210"/>
      <c r="AD189" s="205"/>
      <c r="AE189" s="205"/>
      <c r="AF189" s="205"/>
      <c r="AG189" s="205"/>
      <c r="AH189" s="205"/>
      <c r="AI189" s="142"/>
      <c r="AJ189" s="205"/>
      <c r="AK189" s="205"/>
      <c r="AL189" s="205"/>
      <c r="AM189" s="205"/>
      <c r="AN189" s="205"/>
      <c r="AO189" s="142"/>
      <c r="AP189" s="142"/>
      <c r="AQ189" s="205"/>
      <c r="AR189" s="205"/>
      <c r="AS189" s="205"/>
      <c r="AT189" s="205"/>
      <c r="AU189" s="205"/>
      <c r="AV189" s="205"/>
      <c r="AW189" s="205"/>
      <c r="AX189" s="205"/>
      <c r="AY189" s="205"/>
      <c r="AZ189" s="142"/>
      <c r="BA189" s="142"/>
      <c r="BB189" s="142"/>
      <c r="BC189" s="142"/>
      <c r="BD189" s="206"/>
      <c r="BE189" s="142"/>
      <c r="BF189" s="142"/>
      <c r="BG189" s="142"/>
      <c r="BH189" s="142"/>
      <c r="BI189" s="142"/>
      <c r="BJ189" s="142"/>
      <c r="BK189" s="142"/>
      <c r="BL189" s="142"/>
      <c r="BM189" s="142"/>
      <c r="BN189" s="142"/>
      <c r="BO189" s="142"/>
      <c r="BP189" s="142"/>
      <c r="BQ189" s="142"/>
      <c r="BR189" s="142"/>
      <c r="BS189" s="142"/>
      <c r="BT189" s="142"/>
      <c r="BU189" s="142"/>
      <c r="BV189" s="142"/>
      <c r="BW189" s="142"/>
      <c r="BX189" s="142"/>
      <c r="BY189" s="142"/>
      <c r="BZ189" s="142"/>
      <c r="CA189" s="142"/>
      <c r="CB189" s="142"/>
      <c r="CC189" s="142"/>
      <c r="CD189" s="142"/>
      <c r="CE189" s="142"/>
      <c r="CF189" s="142"/>
      <c r="CG189" s="142"/>
      <c r="CH189" s="142"/>
      <c r="CI189" s="142"/>
      <c r="CJ189" s="142"/>
      <c r="CK189" s="142"/>
      <c r="CL189" s="142"/>
      <c r="CM189" s="142"/>
      <c r="CN189" s="142"/>
      <c r="CO189" s="142"/>
      <c r="CP189" s="142"/>
      <c r="CQ189" s="207"/>
      <c r="CR189" s="142"/>
      <c r="CS189" s="207"/>
      <c r="CT189" s="207"/>
      <c r="CU189" s="142"/>
      <c r="CV189" s="142"/>
      <c r="CW189" s="142"/>
      <c r="CX189" s="142"/>
      <c r="CY189" s="142"/>
      <c r="CZ189" s="142"/>
      <c r="DA189" s="142"/>
      <c r="DB189" s="142"/>
      <c r="DC189" s="142"/>
      <c r="DD189" s="142"/>
      <c r="DE189" s="142"/>
      <c r="DF189" s="142"/>
      <c r="DG189" s="142"/>
      <c r="DH189" s="142"/>
      <c r="DI189" s="142"/>
      <c r="DJ189" s="142"/>
      <c r="DK189" s="142"/>
      <c r="DL189" s="142"/>
      <c r="DM189" s="142"/>
      <c r="DN189" s="129"/>
      <c r="DO189" s="129"/>
      <c r="DP189" s="129"/>
      <c r="DQ189" s="129"/>
      <c r="DR189" s="129"/>
      <c r="DS189" s="129"/>
      <c r="DT189" s="129"/>
      <c r="DU189" s="129"/>
      <c r="DV189" s="129"/>
      <c r="DW189" s="129"/>
      <c r="DX189" s="129"/>
      <c r="DY189" s="129"/>
      <c r="DZ189" s="129"/>
      <c r="EA189" s="129"/>
      <c r="EB189" s="129"/>
      <c r="EC189" s="129"/>
      <c r="ED189" s="129"/>
      <c r="EE189" s="129"/>
      <c r="EF189" s="129"/>
      <c r="EG189" s="129"/>
      <c r="EH189" s="129"/>
      <c r="EI189" s="129"/>
      <c r="EJ189" s="128"/>
      <c r="EK189" s="128"/>
      <c r="EL189" s="128"/>
      <c r="EM189" s="128"/>
      <c r="EN189" s="128"/>
      <c r="EO189" s="128"/>
      <c r="EP189" s="128"/>
      <c r="EQ189" s="128"/>
      <c r="ER189" s="128"/>
      <c r="ES189" s="128"/>
      <c r="ET189" s="128"/>
      <c r="EU189" s="128"/>
      <c r="EV189" s="128"/>
      <c r="EW189" s="128"/>
      <c r="EX189" s="128"/>
      <c r="EY189" s="128"/>
      <c r="EZ189" s="128"/>
      <c r="FA189" s="128"/>
      <c r="FB189" s="128"/>
      <c r="FC189" s="128"/>
      <c r="FD189" s="128"/>
      <c r="FE189" s="128"/>
      <c r="FF189" s="128"/>
      <c r="FG189" s="128"/>
      <c r="FH189" s="128"/>
      <c r="FI189" s="128"/>
      <c r="FJ189" s="128"/>
      <c r="FK189" s="128"/>
      <c r="FL189" s="128"/>
      <c r="FM189" s="128"/>
      <c r="FN189" s="128"/>
      <c r="FO189" s="128"/>
      <c r="FP189" s="128"/>
      <c r="FQ189" s="128"/>
      <c r="FR189" s="128"/>
      <c r="FS189" s="128"/>
      <c r="FT189" s="128"/>
      <c r="FU189" s="128"/>
      <c r="FV189" s="128"/>
      <c r="FW189" s="128"/>
      <c r="FX189" s="128"/>
      <c r="FY189" s="128"/>
      <c r="FZ189" s="128"/>
      <c r="GA189" s="128"/>
      <c r="GB189" s="128"/>
      <c r="GC189" s="128"/>
      <c r="GD189" s="128"/>
      <c r="GE189" s="128"/>
      <c r="GF189" s="128"/>
      <c r="GG189" s="128"/>
      <c r="GH189" s="128"/>
      <c r="GI189" s="128"/>
      <c r="GJ189" s="128"/>
      <c r="GK189" s="128"/>
      <c r="GL189" s="128"/>
      <c r="GM189" s="128"/>
    </row>
    <row r="190" spans="1:195" ht="12" customHeight="1">
      <c r="A190" s="169"/>
      <c r="B190" s="169"/>
      <c r="C190" s="169"/>
      <c r="D190" s="169"/>
      <c r="E190" s="128"/>
      <c r="F190" s="128"/>
      <c r="G190" s="128"/>
      <c r="H190" s="128"/>
      <c r="I190" s="128"/>
      <c r="J190" s="128"/>
      <c r="K190" s="128"/>
      <c r="L190" s="128"/>
      <c r="M190" s="128"/>
      <c r="N190" s="128"/>
      <c r="O190" s="128"/>
      <c r="P190" s="128"/>
      <c r="Q190" s="128"/>
      <c r="R190" s="128"/>
      <c r="S190" s="128"/>
      <c r="T190" s="128"/>
      <c r="U190" s="128"/>
      <c r="V190" s="128"/>
      <c r="W190" s="128"/>
      <c r="X190" s="128"/>
      <c r="Y190" s="129"/>
      <c r="Z190" s="514"/>
      <c r="AA190" s="516"/>
      <c r="AB190" s="198" t="s">
        <v>613</v>
      </c>
      <c r="AC190" s="238" t="str">
        <f>IF(OR(AC191="да",AC192="да",AC193="да"),"да",IF(OR(AC191="использовались запасы прошлых периодов",AC192="использовались запасы прошлых периодов",AC193="использовались запасы прошлых периодов"),"использовались запасы прошлых периодов","топливо не использовалось"))</f>
        <v>да</v>
      </c>
      <c r="AD190" s="235"/>
      <c r="AE190" s="236"/>
      <c r="AF190" s="236"/>
      <c r="AG190" s="236"/>
      <c r="AH190" s="237"/>
      <c r="AI190" s="199"/>
      <c r="AJ190" s="235"/>
      <c r="AK190" s="236"/>
      <c r="AL190" s="236"/>
      <c r="AM190" s="236"/>
      <c r="AN190" s="237"/>
      <c r="AO190" s="199"/>
      <c r="AP190" s="199"/>
      <c r="AQ190" s="231"/>
      <c r="AR190" s="231"/>
      <c r="AS190" s="231"/>
      <c r="AT190" s="231"/>
      <c r="AU190" s="231"/>
      <c r="AV190" s="231"/>
      <c r="AW190" s="233"/>
      <c r="AX190" s="232"/>
      <c r="AY190" s="231"/>
      <c r="AZ190" s="234"/>
      <c r="BA190" s="199"/>
      <c r="BB190" s="231"/>
      <c r="BC190" s="199"/>
      <c r="BD190" s="201"/>
      <c r="BE190" s="199"/>
      <c r="BF190" s="229"/>
      <c r="BG190" s="199"/>
      <c r="BH190" s="229"/>
      <c r="BI190" s="199"/>
      <c r="BJ190" s="199"/>
      <c r="BK190" s="199"/>
      <c r="BL190" s="229"/>
      <c r="BM190" s="199"/>
      <c r="BN190" s="229"/>
      <c r="BO190" s="199"/>
      <c r="BP190" s="199"/>
      <c r="BQ190" s="199"/>
      <c r="BR190" s="199"/>
      <c r="BS190" s="199"/>
      <c r="BT190" s="199"/>
      <c r="BU190" s="199"/>
      <c r="BV190" s="201"/>
      <c r="BW190" s="199"/>
      <c r="BX190" s="199"/>
      <c r="BY190" s="199"/>
      <c r="BZ190" s="200"/>
      <c r="CA190" s="229"/>
      <c r="CB190" s="200"/>
      <c r="CC190" s="192">
        <f t="shared" ref="CC190:CH190" si="23">IF($CI190=0,0,(CC191*$CI191+CC192*$CI192+CC193*$CI193)/$CI190)</f>
        <v>0</v>
      </c>
      <c r="CD190" s="192">
        <f t="shared" si="23"/>
        <v>0</v>
      </c>
      <c r="CE190" s="192">
        <f t="shared" si="23"/>
        <v>0</v>
      </c>
      <c r="CF190" s="192">
        <f t="shared" si="23"/>
        <v>0</v>
      </c>
      <c r="CG190" s="192">
        <f t="shared" si="23"/>
        <v>0</v>
      </c>
      <c r="CH190" s="192">
        <f t="shared" si="23"/>
        <v>0</v>
      </c>
      <c r="CI190" s="192">
        <f>SUM(CI191:CI193)</f>
        <v>0</v>
      </c>
      <c r="CJ190" s="192">
        <f>SUM(CJ191:CJ193)</f>
        <v>0</v>
      </c>
      <c r="CK190" s="192">
        <f>SUM(CK191:CK193)</f>
        <v>0</v>
      </c>
      <c r="CL190" s="199"/>
      <c r="CM190" s="199"/>
      <c r="CN190" s="199"/>
      <c r="CO190" s="199"/>
      <c r="CP190" s="199"/>
      <c r="CQ190" s="239"/>
      <c r="CR190" s="199"/>
      <c r="CS190" s="239"/>
      <c r="CT190" s="239"/>
      <c r="CU190" s="199"/>
      <c r="CV190" s="201"/>
      <c r="CW190" s="201"/>
      <c r="CX190" s="201"/>
      <c r="CY190" s="201"/>
      <c r="CZ190" s="201"/>
      <c r="DA190" s="201"/>
      <c r="DB190" s="201"/>
      <c r="DC190" s="201"/>
      <c r="DD190" s="199"/>
      <c r="DE190" s="192">
        <f>SUM(DE191:DE193)</f>
        <v>0</v>
      </c>
      <c r="DF190" s="192">
        <f>SUM(DF191:DF193)</f>
        <v>0</v>
      </c>
      <c r="DG190" s="192">
        <f>SUM(DG191:DG193)</f>
        <v>0</v>
      </c>
      <c r="DH190" s="199"/>
      <c r="DI190" s="211"/>
      <c r="DJ190" s="180">
        <f>CI190</f>
        <v>0</v>
      </c>
      <c r="DK190" s="192">
        <f>DI190+DJ190</f>
        <v>0</v>
      </c>
      <c r="DL190" s="192">
        <f>SUM(DL191:DL193)</f>
        <v>0</v>
      </c>
      <c r="DM190" s="268">
        <f>IF(LOWER(CA190)="мазутопровод",0,DK190-DL190)</f>
        <v>0</v>
      </c>
      <c r="DN190" s="199"/>
      <c r="DO190" s="199" t="str">
        <f>Z190&amp;"::"&amp;AB190</f>
        <v>::I квартал (01.01 - 31.03)</v>
      </c>
      <c r="DP190" s="199"/>
      <c r="DQ190" s="199"/>
      <c r="DR190" s="199"/>
      <c r="DS190" s="199"/>
      <c r="DT190" s="199"/>
      <c r="DU190" s="199"/>
      <c r="DV190" s="199"/>
      <c r="DW190" s="199"/>
      <c r="DX190" s="199"/>
      <c r="DY190" s="199"/>
      <c r="DZ190" s="199"/>
      <c r="EA190" s="199"/>
      <c r="EB190" s="199"/>
      <c r="EC190" s="199"/>
      <c r="ED190" s="199"/>
      <c r="EE190" s="199"/>
      <c r="EF190" s="199"/>
      <c r="EG190" s="199"/>
      <c r="EH190" s="199"/>
      <c r="EI190" s="262"/>
      <c r="EJ190" s="193"/>
      <c r="EK190" s="169"/>
      <c r="EL190" s="169"/>
      <c r="EM190" s="169"/>
      <c r="EN190" s="169"/>
      <c r="EO190" s="169"/>
      <c r="EP190" s="169"/>
      <c r="EQ190" s="169"/>
      <c r="ER190" s="169"/>
      <c r="ES190" s="169"/>
      <c r="ET190" s="169"/>
      <c r="EU190" s="169"/>
      <c r="EV190" s="169"/>
      <c r="EW190" s="169"/>
      <c r="EX190" s="169"/>
      <c r="EY190" s="169"/>
      <c r="EZ190" s="169"/>
      <c r="FA190" s="169"/>
      <c r="FB190" s="169"/>
      <c r="FC190" s="169"/>
      <c r="FD190" s="169"/>
      <c r="FE190" s="169"/>
      <c r="FF190" s="169"/>
      <c r="FG190" s="169"/>
      <c r="FH190" s="169"/>
      <c r="FI190" s="169"/>
      <c r="FJ190" s="169"/>
      <c r="FK190" s="169"/>
      <c r="FL190" s="169"/>
      <c r="FM190" s="169"/>
      <c r="FN190" s="169"/>
      <c r="FO190" s="169"/>
      <c r="FP190" s="169"/>
      <c r="FQ190" s="169"/>
      <c r="FR190" s="169"/>
      <c r="FS190" s="169"/>
      <c r="FT190" s="169"/>
      <c r="FU190" s="169"/>
      <c r="FV190" s="169"/>
      <c r="FW190" s="169"/>
      <c r="FX190" s="169"/>
      <c r="FY190" s="169"/>
      <c r="FZ190" s="169"/>
      <c r="GA190" s="169"/>
      <c r="GB190" s="169"/>
      <c r="GC190" s="169"/>
      <c r="GD190" s="169"/>
      <c r="GE190" s="169"/>
      <c r="GF190" s="169"/>
      <c r="GG190" s="169"/>
      <c r="GH190" s="169"/>
      <c r="GI190" s="169"/>
      <c r="GJ190" s="169"/>
      <c r="GK190" s="169"/>
      <c r="GL190" s="169"/>
      <c r="GM190" s="169"/>
    </row>
    <row r="191" spans="1:195" ht="12" customHeight="1">
      <c r="A191" s="169"/>
      <c r="B191" s="169"/>
      <c r="C191" s="169"/>
      <c r="D191" s="169"/>
      <c r="E191" s="128"/>
      <c r="F191" s="128"/>
      <c r="G191" s="128"/>
      <c r="H191" s="128"/>
      <c r="I191" s="128"/>
      <c r="J191" s="128"/>
      <c r="K191" s="128"/>
      <c r="L191" s="128"/>
      <c r="M191" s="128"/>
      <c r="N191" s="128"/>
      <c r="O191" s="128"/>
      <c r="P191" s="128"/>
      <c r="Q191" s="128"/>
      <c r="R191" s="128"/>
      <c r="S191" s="128"/>
      <c r="T191" s="128"/>
      <c r="U191" s="128"/>
      <c r="V191" s="128"/>
      <c r="W191" s="128"/>
      <c r="X191" s="128"/>
      <c r="Y191" s="129"/>
      <c r="Z191" s="515"/>
      <c r="AA191" s="517"/>
      <c r="AB191" s="198" t="s">
        <v>614</v>
      </c>
      <c r="AC191" s="228" t="s">
        <v>105</v>
      </c>
      <c r="AD191" s="251"/>
      <c r="AE191" s="252"/>
      <c r="AF191" s="252"/>
      <c r="AG191" s="253"/>
      <c r="AH191" s="254"/>
      <c r="AI191" s="199"/>
      <c r="AJ191" s="251"/>
      <c r="AK191" s="252"/>
      <c r="AL191" s="252"/>
      <c r="AM191" s="253"/>
      <c r="AN191" s="254"/>
      <c r="AO191" s="199"/>
      <c r="AP191" s="199" t="str">
        <f>IF(AO191="","",AO191)</f>
        <v/>
      </c>
      <c r="AQ191" s="255"/>
      <c r="AR191" s="387"/>
      <c r="AS191" s="255"/>
      <c r="AT191" s="255"/>
      <c r="AU191" s="387"/>
      <c r="AV191" s="255"/>
      <c r="AW191" s="256"/>
      <c r="AX191" s="257"/>
      <c r="AY191" s="258"/>
      <c r="AZ191" s="387"/>
      <c r="BA191" s="199"/>
      <c r="BB191" s="255"/>
      <c r="BC191" s="199"/>
      <c r="BD191" s="259"/>
      <c r="BE191" s="199"/>
      <c r="BF191" s="260"/>
      <c r="BG191" s="199"/>
      <c r="BH191" s="260"/>
      <c r="BI191" s="199"/>
      <c r="BJ191" s="199"/>
      <c r="BK191" s="199"/>
      <c r="BL191" s="256"/>
      <c r="BM191" s="199"/>
      <c r="BN191" s="256"/>
      <c r="BO191" s="199"/>
      <c r="BP191" s="199"/>
      <c r="BQ191" s="199"/>
      <c r="BR191" s="199"/>
      <c r="BS191" s="199"/>
      <c r="BT191" s="199"/>
      <c r="BU191" s="199"/>
      <c r="BV191" s="230"/>
      <c r="BW191" s="199"/>
      <c r="BX191" s="199"/>
      <c r="BY191" s="199"/>
      <c r="BZ191" s="200"/>
      <c r="CA191" s="261"/>
      <c r="CB191" s="200"/>
      <c r="CC191" s="185"/>
      <c r="CD191" s="192">
        <f>CC191*$T191</f>
        <v>0</v>
      </c>
      <c r="CE191" s="185"/>
      <c r="CF191" s="192">
        <f>CE191*$T191</f>
        <v>0</v>
      </c>
      <c r="CG191" s="192">
        <f>CC191-CE191-CW191</f>
        <v>0</v>
      </c>
      <c r="CH191" s="192">
        <f>CD191-CF191-CW191*$T191</f>
        <v>0</v>
      </c>
      <c r="CI191" s="185"/>
      <c r="CJ191" s="192">
        <f t="shared" ref="CJ191:CK193" si="24">CC191*$CI191/1000</f>
        <v>0</v>
      </c>
      <c r="CK191" s="192">
        <f t="shared" si="24"/>
        <v>0</v>
      </c>
      <c r="CL191" s="199"/>
      <c r="CM191" s="199"/>
      <c r="CN191" s="199"/>
      <c r="CO191" s="199"/>
      <c r="CP191" s="199"/>
      <c r="CQ191" s="240"/>
      <c r="CR191" s="199"/>
      <c r="CS191" s="239"/>
      <c r="CT191" s="239"/>
      <c r="CU191" s="199"/>
      <c r="CV191" s="201"/>
      <c r="CW191" s="201"/>
      <c r="CX191" s="201"/>
      <c r="CY191" s="201"/>
      <c r="CZ191" s="201"/>
      <c r="DA191" s="201"/>
      <c r="DB191" s="201"/>
      <c r="DC191" s="201"/>
      <c r="DD191" s="199"/>
      <c r="DE191" s="192">
        <f>SUM(DF191:DG191)</f>
        <v>0</v>
      </c>
      <c r="DF191" s="185"/>
      <c r="DG191" s="185"/>
      <c r="DH191" s="199"/>
      <c r="DI191" s="201"/>
      <c r="DJ191" s="201"/>
      <c r="DK191" s="201"/>
      <c r="DL191" s="214">
        <f>DE191</f>
        <v>0</v>
      </c>
      <c r="DM191" s="201"/>
      <c r="DN191" s="199"/>
      <c r="DO191" s="199"/>
      <c r="DP191" s="199"/>
      <c r="DQ191" s="199"/>
      <c r="DR191" s="199"/>
      <c r="DS191" s="199"/>
      <c r="DT191" s="199"/>
      <c r="DU191" s="199"/>
      <c r="DV191" s="199"/>
      <c r="DW191" s="199"/>
      <c r="DX191" s="199"/>
      <c r="DY191" s="199"/>
      <c r="DZ191" s="199"/>
      <c r="EA191" s="199"/>
      <c r="EB191" s="199"/>
      <c r="EC191" s="199"/>
      <c r="ED191" s="199"/>
      <c r="EE191" s="199"/>
      <c r="EF191" s="199"/>
      <c r="EG191" s="199"/>
      <c r="EH191" s="199"/>
      <c r="EI191" s="262"/>
      <c r="EJ191" s="193"/>
      <c r="EK191" s="169"/>
      <c r="EL191" s="169"/>
      <c r="EM191" s="169"/>
      <c r="EN191" s="169"/>
      <c r="EO191" s="169"/>
      <c r="EP191" s="169"/>
      <c r="EQ191" s="169"/>
      <c r="ER191" s="169"/>
      <c r="ES191" s="169"/>
      <c r="ET191" s="169"/>
      <c r="EU191" s="169"/>
      <c r="EV191" s="169"/>
      <c r="EW191" s="169"/>
      <c r="EX191" s="169"/>
      <c r="EY191" s="169"/>
      <c r="EZ191" s="169"/>
      <c r="FA191" s="169"/>
      <c r="FB191" s="169"/>
      <c r="FC191" s="169"/>
      <c r="FD191" s="169"/>
      <c r="FE191" s="169"/>
      <c r="FF191" s="169"/>
      <c r="FG191" s="169"/>
      <c r="FH191" s="169"/>
      <c r="FI191" s="169"/>
      <c r="FJ191" s="169"/>
      <c r="FK191" s="169"/>
      <c r="FL191" s="169"/>
      <c r="FM191" s="169"/>
      <c r="FN191" s="169"/>
      <c r="FO191" s="169"/>
      <c r="FP191" s="169"/>
      <c r="FQ191" s="169"/>
      <c r="FR191" s="169"/>
      <c r="FS191" s="169"/>
      <c r="FT191" s="169"/>
      <c r="FU191" s="169"/>
      <c r="FV191" s="169"/>
      <c r="FW191" s="169"/>
      <c r="FX191" s="169"/>
      <c r="FY191" s="169"/>
      <c r="FZ191" s="169"/>
      <c r="GA191" s="169"/>
      <c r="GB191" s="169"/>
      <c r="GC191" s="169"/>
      <c r="GD191" s="169"/>
      <c r="GE191" s="169"/>
      <c r="GF191" s="169"/>
      <c r="GG191" s="169"/>
      <c r="GH191" s="169"/>
      <c r="GI191" s="169"/>
      <c r="GJ191" s="169"/>
      <c r="GK191" s="169"/>
      <c r="GL191" s="169"/>
      <c r="GM191" s="169"/>
    </row>
    <row r="192" spans="1:195" ht="12" customHeight="1">
      <c r="A192" s="169"/>
      <c r="B192" s="169"/>
      <c r="C192" s="169"/>
      <c r="D192" s="169"/>
      <c r="E192" s="128"/>
      <c r="F192" s="128"/>
      <c r="G192" s="128"/>
      <c r="H192" s="128"/>
      <c r="I192" s="128"/>
      <c r="J192" s="128"/>
      <c r="K192" s="128"/>
      <c r="L192" s="128"/>
      <c r="M192" s="128"/>
      <c r="N192" s="128"/>
      <c r="O192" s="128"/>
      <c r="P192" s="128"/>
      <c r="Q192" s="128"/>
      <c r="R192" s="128"/>
      <c r="S192" s="128"/>
      <c r="T192" s="128"/>
      <c r="U192" s="128"/>
      <c r="V192" s="128"/>
      <c r="W192" s="128"/>
      <c r="X192" s="128"/>
      <c r="Y192" s="129"/>
      <c r="Z192" s="515"/>
      <c r="AA192" s="517"/>
      <c r="AB192" s="198" t="s">
        <v>615</v>
      </c>
      <c r="AC192" s="228" t="s">
        <v>105</v>
      </c>
      <c r="AD192" s="251"/>
      <c r="AE192" s="252"/>
      <c r="AF192" s="252"/>
      <c r="AG192" s="253"/>
      <c r="AH192" s="254"/>
      <c r="AI192" s="199"/>
      <c r="AJ192" s="251"/>
      <c r="AK192" s="252"/>
      <c r="AL192" s="252"/>
      <c r="AM192" s="253"/>
      <c r="AN192" s="254"/>
      <c r="AO192" s="199"/>
      <c r="AP192" s="199" t="str">
        <f>IF(AO192="","",AO192)</f>
        <v/>
      </c>
      <c r="AQ192" s="255"/>
      <c r="AR192" s="387"/>
      <c r="AS192" s="255"/>
      <c r="AT192" s="255"/>
      <c r="AU192" s="387"/>
      <c r="AV192" s="255"/>
      <c r="AW192" s="256"/>
      <c r="AX192" s="257"/>
      <c r="AY192" s="258"/>
      <c r="AZ192" s="387"/>
      <c r="BA192" s="199"/>
      <c r="BB192" s="255"/>
      <c r="BC192" s="199"/>
      <c r="BD192" s="259"/>
      <c r="BE192" s="199"/>
      <c r="BF192" s="260"/>
      <c r="BG192" s="199"/>
      <c r="BH192" s="260"/>
      <c r="BI192" s="199"/>
      <c r="BJ192" s="199"/>
      <c r="BK192" s="199"/>
      <c r="BL192" s="256"/>
      <c r="BM192" s="199"/>
      <c r="BN192" s="256"/>
      <c r="BO192" s="199"/>
      <c r="BP192" s="199"/>
      <c r="BQ192" s="199"/>
      <c r="BR192" s="199"/>
      <c r="BS192" s="199"/>
      <c r="BT192" s="199"/>
      <c r="BU192" s="199"/>
      <c r="BV192" s="230"/>
      <c r="BW192" s="199"/>
      <c r="BX192" s="199"/>
      <c r="BY192" s="199"/>
      <c r="BZ192" s="200"/>
      <c r="CA192" s="261"/>
      <c r="CB192" s="200"/>
      <c r="CC192" s="185"/>
      <c r="CD192" s="192">
        <f>CC192*$T192</f>
        <v>0</v>
      </c>
      <c r="CE192" s="185"/>
      <c r="CF192" s="192">
        <f>CE192*$T192</f>
        <v>0</v>
      </c>
      <c r="CG192" s="192">
        <f>CC192-CE192-CW192</f>
        <v>0</v>
      </c>
      <c r="CH192" s="192">
        <f>CD192-CF192-CW192*$T192</f>
        <v>0</v>
      </c>
      <c r="CI192" s="185"/>
      <c r="CJ192" s="192">
        <f t="shared" si="24"/>
        <v>0</v>
      </c>
      <c r="CK192" s="192">
        <f t="shared" si="24"/>
        <v>0</v>
      </c>
      <c r="CL192" s="199"/>
      <c r="CM192" s="199"/>
      <c r="CN192" s="199"/>
      <c r="CO192" s="199"/>
      <c r="CP192" s="199"/>
      <c r="CQ192" s="240"/>
      <c r="CR192" s="199"/>
      <c r="CS192" s="239"/>
      <c r="CT192" s="239"/>
      <c r="CU192" s="199"/>
      <c r="CV192" s="201"/>
      <c r="CW192" s="201"/>
      <c r="CX192" s="201"/>
      <c r="CY192" s="201"/>
      <c r="CZ192" s="201"/>
      <c r="DA192" s="201"/>
      <c r="DB192" s="201"/>
      <c r="DC192" s="201"/>
      <c r="DD192" s="199"/>
      <c r="DE192" s="192">
        <f>SUM(DF192:DG192)</f>
        <v>0</v>
      </c>
      <c r="DF192" s="185"/>
      <c r="DG192" s="185"/>
      <c r="DH192" s="199"/>
      <c r="DI192" s="201"/>
      <c r="DJ192" s="201"/>
      <c r="DK192" s="201"/>
      <c r="DL192" s="214">
        <f>DE192</f>
        <v>0</v>
      </c>
      <c r="DM192" s="201"/>
      <c r="DN192" s="199"/>
      <c r="DO192" s="199"/>
      <c r="DP192" s="199"/>
      <c r="DQ192" s="199"/>
      <c r="DR192" s="199"/>
      <c r="DS192" s="199"/>
      <c r="DT192" s="199"/>
      <c r="DU192" s="199"/>
      <c r="DV192" s="199"/>
      <c r="DW192" s="199"/>
      <c r="DX192" s="199"/>
      <c r="DY192" s="199"/>
      <c r="DZ192" s="199"/>
      <c r="EA192" s="199"/>
      <c r="EB192" s="199"/>
      <c r="EC192" s="199"/>
      <c r="ED192" s="199"/>
      <c r="EE192" s="199"/>
      <c r="EF192" s="199"/>
      <c r="EG192" s="199"/>
      <c r="EH192" s="199"/>
      <c r="EI192" s="262"/>
      <c r="EJ192" s="193"/>
      <c r="EK192" s="169"/>
      <c r="EL192" s="169"/>
      <c r="EM192" s="169"/>
      <c r="EN192" s="169"/>
      <c r="EO192" s="169"/>
      <c r="EP192" s="169"/>
      <c r="EQ192" s="169"/>
      <c r="ER192" s="169"/>
      <c r="ES192" s="169"/>
      <c r="ET192" s="169"/>
      <c r="EU192" s="169"/>
      <c r="EV192" s="169"/>
      <c r="EW192" s="169"/>
      <c r="EX192" s="169"/>
      <c r="EY192" s="169"/>
      <c r="EZ192" s="169"/>
      <c r="FA192" s="169"/>
      <c r="FB192" s="169"/>
      <c r="FC192" s="169"/>
      <c r="FD192" s="169"/>
      <c r="FE192" s="169"/>
      <c r="FF192" s="169"/>
      <c r="FG192" s="169"/>
      <c r="FH192" s="169"/>
      <c r="FI192" s="169"/>
      <c r="FJ192" s="169"/>
      <c r="FK192" s="169"/>
      <c r="FL192" s="169"/>
      <c r="FM192" s="169"/>
      <c r="FN192" s="169"/>
      <c r="FO192" s="169"/>
      <c r="FP192" s="169"/>
      <c r="FQ192" s="169"/>
      <c r="FR192" s="169"/>
      <c r="FS192" s="169"/>
      <c r="FT192" s="169"/>
      <c r="FU192" s="169"/>
      <c r="FV192" s="169"/>
      <c r="FW192" s="169"/>
      <c r="FX192" s="169"/>
      <c r="FY192" s="169"/>
      <c r="FZ192" s="169"/>
      <c r="GA192" s="169"/>
      <c r="GB192" s="169"/>
      <c r="GC192" s="169"/>
      <c r="GD192" s="169"/>
      <c r="GE192" s="169"/>
      <c r="GF192" s="169"/>
      <c r="GG192" s="169"/>
      <c r="GH192" s="169"/>
      <c r="GI192" s="169"/>
      <c r="GJ192" s="169"/>
      <c r="GK192" s="169"/>
      <c r="GL192" s="169"/>
      <c r="GM192" s="169"/>
    </row>
    <row r="193" spans="1:195" ht="12" customHeight="1">
      <c r="A193" s="169"/>
      <c r="B193" s="169"/>
      <c r="C193" s="169"/>
      <c r="D193" s="169"/>
      <c r="E193" s="128"/>
      <c r="F193" s="128"/>
      <c r="G193" s="128"/>
      <c r="H193" s="128"/>
      <c r="I193" s="128"/>
      <c r="J193" s="128"/>
      <c r="K193" s="128"/>
      <c r="L193" s="128"/>
      <c r="M193" s="128"/>
      <c r="N193" s="128"/>
      <c r="O193" s="128"/>
      <c r="P193" s="128"/>
      <c r="Q193" s="128"/>
      <c r="R193" s="128"/>
      <c r="S193" s="128"/>
      <c r="T193" s="128"/>
      <c r="U193" s="128"/>
      <c r="V193" s="128"/>
      <c r="W193" s="128"/>
      <c r="X193" s="128"/>
      <c r="Y193" s="129"/>
      <c r="Z193" s="515"/>
      <c r="AA193" s="517"/>
      <c r="AB193" s="198" t="s">
        <v>616</v>
      </c>
      <c r="AC193" s="228" t="s">
        <v>105</v>
      </c>
      <c r="AD193" s="251"/>
      <c r="AE193" s="252"/>
      <c r="AF193" s="252"/>
      <c r="AG193" s="253"/>
      <c r="AH193" s="254"/>
      <c r="AI193" s="199"/>
      <c r="AJ193" s="251"/>
      <c r="AK193" s="252"/>
      <c r="AL193" s="252"/>
      <c r="AM193" s="253"/>
      <c r="AN193" s="254"/>
      <c r="AO193" s="199"/>
      <c r="AP193" s="199" t="str">
        <f>IF(AO193="","",AO193)</f>
        <v/>
      </c>
      <c r="AQ193" s="255"/>
      <c r="AR193" s="387"/>
      <c r="AS193" s="255"/>
      <c r="AT193" s="255"/>
      <c r="AU193" s="387"/>
      <c r="AV193" s="255"/>
      <c r="AW193" s="256"/>
      <c r="AX193" s="257"/>
      <c r="AY193" s="258"/>
      <c r="AZ193" s="387"/>
      <c r="BA193" s="199"/>
      <c r="BB193" s="255"/>
      <c r="BC193" s="199"/>
      <c r="BD193" s="259"/>
      <c r="BE193" s="199"/>
      <c r="BF193" s="260"/>
      <c r="BG193" s="199"/>
      <c r="BH193" s="260"/>
      <c r="BI193" s="199"/>
      <c r="BJ193" s="199"/>
      <c r="BK193" s="199"/>
      <c r="BL193" s="256"/>
      <c r="BM193" s="199"/>
      <c r="BN193" s="256"/>
      <c r="BO193" s="199"/>
      <c r="BP193" s="199"/>
      <c r="BQ193" s="199"/>
      <c r="BR193" s="199"/>
      <c r="BS193" s="199"/>
      <c r="BT193" s="199"/>
      <c r="BU193" s="199"/>
      <c r="BV193" s="230"/>
      <c r="BW193" s="199"/>
      <c r="BX193" s="199"/>
      <c r="BY193" s="199"/>
      <c r="BZ193" s="200"/>
      <c r="CA193" s="261"/>
      <c r="CB193" s="200"/>
      <c r="CC193" s="185"/>
      <c r="CD193" s="192">
        <f>CC193*$T193</f>
        <v>0</v>
      </c>
      <c r="CE193" s="185"/>
      <c r="CF193" s="192">
        <f>CE193*$T193</f>
        <v>0</v>
      </c>
      <c r="CG193" s="192">
        <f>CC193-CE193-CW193</f>
        <v>0</v>
      </c>
      <c r="CH193" s="192">
        <f>CD193-CF193-CW193*$T193</f>
        <v>0</v>
      </c>
      <c r="CI193" s="185"/>
      <c r="CJ193" s="192">
        <f t="shared" si="24"/>
        <v>0</v>
      </c>
      <c r="CK193" s="192">
        <f t="shared" si="24"/>
        <v>0</v>
      </c>
      <c r="CL193" s="199"/>
      <c r="CM193" s="199"/>
      <c r="CN193" s="199"/>
      <c r="CO193" s="199"/>
      <c r="CP193" s="199"/>
      <c r="CQ193" s="240"/>
      <c r="CR193" s="199"/>
      <c r="CS193" s="239"/>
      <c r="CT193" s="239"/>
      <c r="CU193" s="199"/>
      <c r="CV193" s="201"/>
      <c r="CW193" s="201"/>
      <c r="CX193" s="201"/>
      <c r="CY193" s="201"/>
      <c r="CZ193" s="201"/>
      <c r="DA193" s="201"/>
      <c r="DB193" s="201"/>
      <c r="DC193" s="201"/>
      <c r="DD193" s="199"/>
      <c r="DE193" s="192">
        <f>SUM(DF193:DG193)</f>
        <v>0</v>
      </c>
      <c r="DF193" s="185"/>
      <c r="DG193" s="185"/>
      <c r="DH193" s="199"/>
      <c r="DI193" s="201"/>
      <c r="DJ193" s="201"/>
      <c r="DK193" s="201"/>
      <c r="DL193" s="214">
        <f>DE193</f>
        <v>0</v>
      </c>
      <c r="DM193" s="201"/>
      <c r="DN193" s="199"/>
      <c r="DO193" s="199"/>
      <c r="DP193" s="199"/>
      <c r="DQ193" s="199"/>
      <c r="DR193" s="199"/>
      <c r="DS193" s="199"/>
      <c r="DT193" s="199"/>
      <c r="DU193" s="199"/>
      <c r="DV193" s="199"/>
      <c r="DW193" s="199"/>
      <c r="DX193" s="199"/>
      <c r="DY193" s="199"/>
      <c r="DZ193" s="199"/>
      <c r="EA193" s="199"/>
      <c r="EB193" s="199"/>
      <c r="EC193" s="199"/>
      <c r="ED193" s="199"/>
      <c r="EE193" s="199"/>
      <c r="EF193" s="199"/>
      <c r="EG193" s="199"/>
      <c r="EH193" s="199"/>
      <c r="EI193" s="262"/>
      <c r="EJ193" s="193"/>
      <c r="EK193" s="169"/>
      <c r="EL193" s="169"/>
      <c r="EM193" s="169"/>
      <c r="EN193" s="169"/>
      <c r="EO193" s="169"/>
      <c r="EP193" s="169"/>
      <c r="EQ193" s="169"/>
      <c r="ER193" s="169"/>
      <c r="ES193" s="169"/>
      <c r="ET193" s="169"/>
      <c r="EU193" s="169"/>
      <c r="EV193" s="169"/>
      <c r="EW193" s="169"/>
      <c r="EX193" s="169"/>
      <c r="EY193" s="169"/>
      <c r="EZ193" s="169"/>
      <c r="FA193" s="169"/>
      <c r="FB193" s="169"/>
      <c r="FC193" s="169"/>
      <c r="FD193" s="169"/>
      <c r="FE193" s="169"/>
      <c r="FF193" s="169"/>
      <c r="FG193" s="169"/>
      <c r="FH193" s="169"/>
      <c r="FI193" s="169"/>
      <c r="FJ193" s="169"/>
      <c r="FK193" s="169"/>
      <c r="FL193" s="169"/>
      <c r="FM193" s="169"/>
      <c r="FN193" s="169"/>
      <c r="FO193" s="169"/>
      <c r="FP193" s="169"/>
      <c r="FQ193" s="169"/>
      <c r="FR193" s="169"/>
      <c r="FS193" s="169"/>
      <c r="FT193" s="169"/>
      <c r="FU193" s="169"/>
      <c r="FV193" s="169"/>
      <c r="FW193" s="169"/>
      <c r="FX193" s="169"/>
      <c r="FY193" s="169"/>
      <c r="FZ193" s="169"/>
      <c r="GA193" s="169"/>
      <c r="GB193" s="169"/>
      <c r="GC193" s="169"/>
      <c r="GD193" s="169"/>
      <c r="GE193" s="169"/>
      <c r="GF193" s="169"/>
      <c r="GG193" s="169"/>
      <c r="GH193" s="169"/>
      <c r="GI193" s="169"/>
      <c r="GJ193" s="169"/>
      <c r="GK193" s="169"/>
      <c r="GL193" s="169"/>
      <c r="GM193" s="169"/>
    </row>
    <row r="194" spans="1:195" ht="12" customHeight="1">
      <c r="A194" s="169"/>
      <c r="B194" s="169"/>
      <c r="C194" s="169"/>
      <c r="D194" s="169"/>
      <c r="E194" s="128"/>
      <c r="F194" s="128"/>
      <c r="G194" s="128"/>
      <c r="H194" s="128"/>
      <c r="I194" s="128"/>
      <c r="J194" s="128"/>
      <c r="K194" s="128"/>
      <c r="L194" s="128"/>
      <c r="M194" s="128"/>
      <c r="N194" s="128"/>
      <c r="O194" s="128"/>
      <c r="P194" s="128"/>
      <c r="Q194" s="128"/>
      <c r="R194" s="128"/>
      <c r="S194" s="128"/>
      <c r="T194" s="128"/>
      <c r="U194" s="128"/>
      <c r="V194" s="128"/>
      <c r="W194" s="128"/>
      <c r="X194" s="128"/>
      <c r="Y194" s="129"/>
      <c r="Z194" s="515"/>
      <c r="AA194" s="517"/>
      <c r="AB194" s="198" t="s">
        <v>617</v>
      </c>
      <c r="AC194" s="238" t="str">
        <f>IF(OR(AC195="да",AC196="да",AC197="да"),"да",IF(OR(AC195="использовались запасы прошлых периодов",AC196="использовались запасы прошлых периодов",AC197="использовались запасы прошлых периодов"),"использовались запасы прошлых периодов","топливо не использовалось"))</f>
        <v>да</v>
      </c>
      <c r="AD194" s="235"/>
      <c r="AE194" s="236"/>
      <c r="AF194" s="236"/>
      <c r="AG194" s="236"/>
      <c r="AH194" s="237"/>
      <c r="AI194" s="199"/>
      <c r="AJ194" s="235"/>
      <c r="AK194" s="236"/>
      <c r="AL194" s="236"/>
      <c r="AM194" s="236"/>
      <c r="AN194" s="237"/>
      <c r="AO194" s="199"/>
      <c r="AP194" s="199"/>
      <c r="AQ194" s="231"/>
      <c r="AR194" s="231"/>
      <c r="AS194" s="231"/>
      <c r="AT194" s="231"/>
      <c r="AU194" s="231"/>
      <c r="AV194" s="231"/>
      <c r="AW194" s="233"/>
      <c r="AX194" s="232"/>
      <c r="AY194" s="231"/>
      <c r="AZ194" s="234"/>
      <c r="BA194" s="199"/>
      <c r="BB194" s="231"/>
      <c r="BC194" s="199"/>
      <c r="BD194" s="201"/>
      <c r="BE194" s="199"/>
      <c r="BF194" s="229"/>
      <c r="BG194" s="199"/>
      <c r="BH194" s="229"/>
      <c r="BI194" s="199"/>
      <c r="BJ194" s="199"/>
      <c r="BK194" s="199"/>
      <c r="BL194" s="229"/>
      <c r="BM194" s="199"/>
      <c r="BN194" s="229"/>
      <c r="BO194" s="199"/>
      <c r="BP194" s="199"/>
      <c r="BQ194" s="199"/>
      <c r="BR194" s="199"/>
      <c r="BS194" s="199"/>
      <c r="BT194" s="199"/>
      <c r="BU194" s="199"/>
      <c r="BV194" s="201"/>
      <c r="BW194" s="199"/>
      <c r="BX194" s="199"/>
      <c r="BY194" s="199"/>
      <c r="BZ194" s="200"/>
      <c r="CA194" s="229"/>
      <c r="CB194" s="200"/>
      <c r="CC194" s="192">
        <f t="shared" ref="CC194:CH194" si="25">IF($CI194=0,0,(CC195*$CI195+CC196*$CI196+CC197*$CI197)/$CI194)</f>
        <v>0</v>
      </c>
      <c r="CD194" s="192">
        <f t="shared" si="25"/>
        <v>0</v>
      </c>
      <c r="CE194" s="192">
        <f t="shared" si="25"/>
        <v>0</v>
      </c>
      <c r="CF194" s="192">
        <f t="shared" si="25"/>
        <v>0</v>
      </c>
      <c r="CG194" s="192">
        <f t="shared" si="25"/>
        <v>0</v>
      </c>
      <c r="CH194" s="192">
        <f t="shared" si="25"/>
        <v>0</v>
      </c>
      <c r="CI194" s="192">
        <f>SUM(CI195:CI197)</f>
        <v>0</v>
      </c>
      <c r="CJ194" s="192">
        <f>SUM(CJ195:CJ197)</f>
        <v>0</v>
      </c>
      <c r="CK194" s="192">
        <f>SUM(CK195:CK197)</f>
        <v>0</v>
      </c>
      <c r="CL194" s="199"/>
      <c r="CM194" s="199"/>
      <c r="CN194" s="199"/>
      <c r="CO194" s="199"/>
      <c r="CP194" s="199"/>
      <c r="CQ194" s="239"/>
      <c r="CR194" s="199"/>
      <c r="CS194" s="239"/>
      <c r="CT194" s="239"/>
      <c r="CU194" s="199"/>
      <c r="CV194" s="201"/>
      <c r="CW194" s="201"/>
      <c r="CX194" s="201"/>
      <c r="CY194" s="201"/>
      <c r="CZ194" s="201"/>
      <c r="DA194" s="201"/>
      <c r="DB194" s="201"/>
      <c r="DC194" s="201"/>
      <c r="DD194" s="199"/>
      <c r="DE194" s="192">
        <f>SUM(DE195:DE197)</f>
        <v>0</v>
      </c>
      <c r="DF194" s="192">
        <f>SUM(DF195:DF197)</f>
        <v>0</v>
      </c>
      <c r="DG194" s="192">
        <f>SUM(DG195:DG197)</f>
        <v>0</v>
      </c>
      <c r="DH194" s="199"/>
      <c r="DI194" s="201"/>
      <c r="DJ194" s="180">
        <f>CI194</f>
        <v>0</v>
      </c>
      <c r="DK194" s="192">
        <f>DJ194+IF(LEN(DM190)=0,DI190,DM190)</f>
        <v>0</v>
      </c>
      <c r="DL194" s="192">
        <f>SUM(DL195:DL197)</f>
        <v>0</v>
      </c>
      <c r="DM194" s="268">
        <f>IF(LOWER(CA194)="мазутопровод",0,DK194-DL194)</f>
        <v>0</v>
      </c>
      <c r="DN194" s="199"/>
      <c r="DO194" s="199" t="str">
        <f>Z190&amp;"::"&amp;AB194</f>
        <v>::II квартал (01.04 - 30.06)</v>
      </c>
      <c r="DP194" s="199"/>
      <c r="DQ194" s="199"/>
      <c r="DR194" s="199"/>
      <c r="DS194" s="199"/>
      <c r="DT194" s="199"/>
      <c r="DU194" s="199"/>
      <c r="DV194" s="199"/>
      <c r="DW194" s="199"/>
      <c r="DX194" s="199"/>
      <c r="DY194" s="199"/>
      <c r="DZ194" s="199"/>
      <c r="EA194" s="199"/>
      <c r="EB194" s="199"/>
      <c r="EC194" s="199"/>
      <c r="ED194" s="199"/>
      <c r="EE194" s="199"/>
      <c r="EF194" s="199"/>
      <c r="EG194" s="199"/>
      <c r="EH194" s="199"/>
      <c r="EI194" s="262"/>
      <c r="EJ194" s="193"/>
      <c r="EK194" s="169"/>
      <c r="EL194" s="169"/>
      <c r="EM194" s="169"/>
      <c r="EN194" s="169"/>
      <c r="EO194" s="169"/>
      <c r="EP194" s="169"/>
      <c r="EQ194" s="169"/>
      <c r="ER194" s="169"/>
      <c r="ES194" s="169"/>
      <c r="ET194" s="169"/>
      <c r="EU194" s="169"/>
      <c r="EV194" s="169"/>
      <c r="EW194" s="169"/>
      <c r="EX194" s="169"/>
      <c r="EY194" s="169"/>
      <c r="EZ194" s="169"/>
      <c r="FA194" s="169"/>
      <c r="FB194" s="169"/>
      <c r="FC194" s="169"/>
      <c r="FD194" s="169"/>
      <c r="FE194" s="169"/>
      <c r="FF194" s="169"/>
      <c r="FG194" s="169"/>
      <c r="FH194" s="169"/>
      <c r="FI194" s="169"/>
      <c r="FJ194" s="169"/>
      <c r="FK194" s="169"/>
      <c r="FL194" s="169"/>
      <c r="FM194" s="169"/>
      <c r="FN194" s="169"/>
      <c r="FO194" s="169"/>
      <c r="FP194" s="169"/>
      <c r="FQ194" s="169"/>
      <c r="FR194" s="169"/>
      <c r="FS194" s="169"/>
      <c r="FT194" s="169"/>
      <c r="FU194" s="169"/>
      <c r="FV194" s="169"/>
      <c r="FW194" s="169"/>
      <c r="FX194" s="169"/>
      <c r="FY194" s="169"/>
      <c r="FZ194" s="169"/>
      <c r="GA194" s="169"/>
      <c r="GB194" s="169"/>
      <c r="GC194" s="169"/>
      <c r="GD194" s="169"/>
      <c r="GE194" s="169"/>
      <c r="GF194" s="169"/>
      <c r="GG194" s="169"/>
      <c r="GH194" s="169"/>
      <c r="GI194" s="169"/>
      <c r="GJ194" s="169"/>
      <c r="GK194" s="169"/>
      <c r="GL194" s="169"/>
      <c r="GM194" s="169"/>
    </row>
    <row r="195" spans="1:195" ht="12" customHeight="1">
      <c r="A195" s="169"/>
      <c r="B195" s="169"/>
      <c r="C195" s="169"/>
      <c r="D195" s="169"/>
      <c r="E195" s="128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  <c r="X195" s="128"/>
      <c r="Y195" s="129"/>
      <c r="Z195" s="515"/>
      <c r="AA195" s="517"/>
      <c r="AB195" s="198" t="s">
        <v>618</v>
      </c>
      <c r="AC195" s="228" t="s">
        <v>105</v>
      </c>
      <c r="AD195" s="251"/>
      <c r="AE195" s="252"/>
      <c r="AF195" s="252"/>
      <c r="AG195" s="253"/>
      <c r="AH195" s="254"/>
      <c r="AI195" s="199"/>
      <c r="AJ195" s="251"/>
      <c r="AK195" s="252"/>
      <c r="AL195" s="252"/>
      <c r="AM195" s="253"/>
      <c r="AN195" s="254"/>
      <c r="AO195" s="199"/>
      <c r="AP195" s="199" t="str">
        <f>IF(AO195="","",AO195)</f>
        <v/>
      </c>
      <c r="AQ195" s="255"/>
      <c r="AR195" s="387"/>
      <c r="AS195" s="255"/>
      <c r="AT195" s="255"/>
      <c r="AU195" s="387"/>
      <c r="AV195" s="255"/>
      <c r="AW195" s="256"/>
      <c r="AX195" s="257"/>
      <c r="AY195" s="258"/>
      <c r="AZ195" s="387"/>
      <c r="BA195" s="199"/>
      <c r="BB195" s="255"/>
      <c r="BC195" s="199"/>
      <c r="BD195" s="259"/>
      <c r="BE195" s="199"/>
      <c r="BF195" s="260"/>
      <c r="BG195" s="199"/>
      <c r="BH195" s="260"/>
      <c r="BI195" s="199"/>
      <c r="BJ195" s="199"/>
      <c r="BK195" s="199"/>
      <c r="BL195" s="256"/>
      <c r="BM195" s="199"/>
      <c r="BN195" s="256"/>
      <c r="BO195" s="199"/>
      <c r="BP195" s="199"/>
      <c r="BQ195" s="199"/>
      <c r="BR195" s="199"/>
      <c r="BS195" s="199"/>
      <c r="BT195" s="199"/>
      <c r="BU195" s="199"/>
      <c r="BV195" s="230"/>
      <c r="BW195" s="199"/>
      <c r="BX195" s="199"/>
      <c r="BY195" s="199"/>
      <c r="BZ195" s="200"/>
      <c r="CA195" s="261"/>
      <c r="CB195" s="200"/>
      <c r="CC195" s="185"/>
      <c r="CD195" s="192">
        <f>CC195*$T195</f>
        <v>0</v>
      </c>
      <c r="CE195" s="185"/>
      <c r="CF195" s="192">
        <f>CE195*$T195</f>
        <v>0</v>
      </c>
      <c r="CG195" s="192">
        <f>CC195-CE195-CW195</f>
        <v>0</v>
      </c>
      <c r="CH195" s="192">
        <f>CD195-CF195-CW195*$T195</f>
        <v>0</v>
      </c>
      <c r="CI195" s="185"/>
      <c r="CJ195" s="192">
        <f t="shared" ref="CJ195:CK197" si="26">CC195*$CI195/1000</f>
        <v>0</v>
      </c>
      <c r="CK195" s="192">
        <f t="shared" si="26"/>
        <v>0</v>
      </c>
      <c r="CL195" s="199"/>
      <c r="CM195" s="199"/>
      <c r="CN195" s="199"/>
      <c r="CO195" s="199"/>
      <c r="CP195" s="199"/>
      <c r="CQ195" s="240"/>
      <c r="CR195" s="199"/>
      <c r="CS195" s="239"/>
      <c r="CT195" s="239"/>
      <c r="CU195" s="199"/>
      <c r="CV195" s="201"/>
      <c r="CW195" s="201"/>
      <c r="CX195" s="201"/>
      <c r="CY195" s="201"/>
      <c r="CZ195" s="201"/>
      <c r="DA195" s="201"/>
      <c r="DB195" s="201"/>
      <c r="DC195" s="201"/>
      <c r="DD195" s="199"/>
      <c r="DE195" s="192">
        <f>SUM(DF195:DG195)</f>
        <v>0</v>
      </c>
      <c r="DF195" s="185"/>
      <c r="DG195" s="185"/>
      <c r="DH195" s="199"/>
      <c r="DI195" s="201"/>
      <c r="DJ195" s="201"/>
      <c r="DK195" s="201"/>
      <c r="DL195" s="214">
        <f>DE195</f>
        <v>0</v>
      </c>
      <c r="DM195" s="201"/>
      <c r="DN195" s="199"/>
      <c r="DO195" s="199"/>
      <c r="DP195" s="199"/>
      <c r="DQ195" s="199"/>
      <c r="DR195" s="199"/>
      <c r="DS195" s="199"/>
      <c r="DT195" s="199"/>
      <c r="DU195" s="199"/>
      <c r="DV195" s="199"/>
      <c r="DW195" s="199"/>
      <c r="DX195" s="199"/>
      <c r="DY195" s="199"/>
      <c r="DZ195" s="199"/>
      <c r="EA195" s="199"/>
      <c r="EB195" s="199"/>
      <c r="EC195" s="199"/>
      <c r="ED195" s="199"/>
      <c r="EE195" s="199"/>
      <c r="EF195" s="199"/>
      <c r="EG195" s="199"/>
      <c r="EH195" s="199"/>
      <c r="EI195" s="262"/>
      <c r="EJ195" s="193"/>
      <c r="EK195" s="169"/>
      <c r="EL195" s="169"/>
      <c r="EM195" s="169"/>
      <c r="EN195" s="169"/>
      <c r="EO195" s="169"/>
      <c r="EP195" s="169"/>
      <c r="EQ195" s="169"/>
      <c r="ER195" s="169"/>
      <c r="ES195" s="169"/>
      <c r="ET195" s="169"/>
      <c r="EU195" s="169"/>
      <c r="EV195" s="169"/>
      <c r="EW195" s="169"/>
      <c r="EX195" s="169"/>
      <c r="EY195" s="169"/>
      <c r="EZ195" s="169"/>
      <c r="FA195" s="169"/>
      <c r="FB195" s="169"/>
      <c r="FC195" s="169"/>
      <c r="FD195" s="169"/>
      <c r="FE195" s="169"/>
      <c r="FF195" s="169"/>
      <c r="FG195" s="169"/>
      <c r="FH195" s="169"/>
      <c r="FI195" s="169"/>
      <c r="FJ195" s="169"/>
      <c r="FK195" s="169"/>
      <c r="FL195" s="169"/>
      <c r="FM195" s="169"/>
      <c r="FN195" s="169"/>
      <c r="FO195" s="169"/>
      <c r="FP195" s="169"/>
      <c r="FQ195" s="169"/>
      <c r="FR195" s="169"/>
      <c r="FS195" s="169"/>
      <c r="FT195" s="169"/>
      <c r="FU195" s="169"/>
      <c r="FV195" s="169"/>
      <c r="FW195" s="169"/>
      <c r="FX195" s="169"/>
      <c r="FY195" s="169"/>
      <c r="FZ195" s="169"/>
      <c r="GA195" s="169"/>
      <c r="GB195" s="169"/>
      <c r="GC195" s="169"/>
      <c r="GD195" s="169"/>
      <c r="GE195" s="169"/>
      <c r="GF195" s="169"/>
      <c r="GG195" s="169"/>
      <c r="GH195" s="169"/>
      <c r="GI195" s="169"/>
      <c r="GJ195" s="169"/>
      <c r="GK195" s="169"/>
      <c r="GL195" s="169"/>
      <c r="GM195" s="169"/>
    </row>
    <row r="196" spans="1:195" ht="12" customHeight="1">
      <c r="A196" s="169"/>
      <c r="B196" s="169"/>
      <c r="C196" s="169"/>
      <c r="D196" s="169"/>
      <c r="E196" s="128"/>
      <c r="F196" s="128"/>
      <c r="G196" s="128"/>
      <c r="H196" s="128"/>
      <c r="I196" s="128"/>
      <c r="J196" s="128"/>
      <c r="K196" s="128"/>
      <c r="L196" s="128"/>
      <c r="M196" s="128"/>
      <c r="N196" s="128"/>
      <c r="O196" s="128"/>
      <c r="P196" s="128"/>
      <c r="Q196" s="128"/>
      <c r="R196" s="128"/>
      <c r="S196" s="128"/>
      <c r="T196" s="128"/>
      <c r="U196" s="128"/>
      <c r="V196" s="128"/>
      <c r="W196" s="128"/>
      <c r="X196" s="128"/>
      <c r="Y196" s="129"/>
      <c r="Z196" s="515"/>
      <c r="AA196" s="517"/>
      <c r="AB196" s="198" t="s">
        <v>619</v>
      </c>
      <c r="AC196" s="228" t="s">
        <v>105</v>
      </c>
      <c r="AD196" s="251"/>
      <c r="AE196" s="252"/>
      <c r="AF196" s="252"/>
      <c r="AG196" s="253"/>
      <c r="AH196" s="254"/>
      <c r="AI196" s="199"/>
      <c r="AJ196" s="251"/>
      <c r="AK196" s="252"/>
      <c r="AL196" s="252"/>
      <c r="AM196" s="253"/>
      <c r="AN196" s="254"/>
      <c r="AO196" s="199"/>
      <c r="AP196" s="199" t="str">
        <f>IF(AO196="","",AO196)</f>
        <v/>
      </c>
      <c r="AQ196" s="255"/>
      <c r="AR196" s="387"/>
      <c r="AS196" s="255"/>
      <c r="AT196" s="255"/>
      <c r="AU196" s="387"/>
      <c r="AV196" s="255"/>
      <c r="AW196" s="256"/>
      <c r="AX196" s="257"/>
      <c r="AY196" s="258"/>
      <c r="AZ196" s="387"/>
      <c r="BA196" s="199"/>
      <c r="BB196" s="255"/>
      <c r="BC196" s="199"/>
      <c r="BD196" s="259"/>
      <c r="BE196" s="199"/>
      <c r="BF196" s="260"/>
      <c r="BG196" s="199"/>
      <c r="BH196" s="260"/>
      <c r="BI196" s="199"/>
      <c r="BJ196" s="199"/>
      <c r="BK196" s="199"/>
      <c r="BL196" s="256"/>
      <c r="BM196" s="199"/>
      <c r="BN196" s="256"/>
      <c r="BO196" s="199"/>
      <c r="BP196" s="199"/>
      <c r="BQ196" s="199"/>
      <c r="BR196" s="199"/>
      <c r="BS196" s="199"/>
      <c r="BT196" s="199"/>
      <c r="BU196" s="199"/>
      <c r="BV196" s="230"/>
      <c r="BW196" s="199"/>
      <c r="BX196" s="199"/>
      <c r="BY196" s="199"/>
      <c r="BZ196" s="200"/>
      <c r="CA196" s="261"/>
      <c r="CB196" s="200"/>
      <c r="CC196" s="185"/>
      <c r="CD196" s="192">
        <f>CC196*$T196</f>
        <v>0</v>
      </c>
      <c r="CE196" s="185"/>
      <c r="CF196" s="192">
        <f>CE196*$T196</f>
        <v>0</v>
      </c>
      <c r="CG196" s="192">
        <f>CC196-CE196-CW196</f>
        <v>0</v>
      </c>
      <c r="CH196" s="192">
        <f>CD196-CF196-CW196*$T196</f>
        <v>0</v>
      </c>
      <c r="CI196" s="185"/>
      <c r="CJ196" s="192">
        <f t="shared" si="26"/>
        <v>0</v>
      </c>
      <c r="CK196" s="192">
        <f t="shared" si="26"/>
        <v>0</v>
      </c>
      <c r="CL196" s="199"/>
      <c r="CM196" s="199"/>
      <c r="CN196" s="199"/>
      <c r="CO196" s="199"/>
      <c r="CP196" s="199"/>
      <c r="CQ196" s="240"/>
      <c r="CR196" s="199"/>
      <c r="CS196" s="239"/>
      <c r="CT196" s="239"/>
      <c r="CU196" s="199"/>
      <c r="CV196" s="201"/>
      <c r="CW196" s="201"/>
      <c r="CX196" s="201"/>
      <c r="CY196" s="201"/>
      <c r="CZ196" s="201"/>
      <c r="DA196" s="201"/>
      <c r="DB196" s="201"/>
      <c r="DC196" s="201"/>
      <c r="DD196" s="199"/>
      <c r="DE196" s="192">
        <f>SUM(DF196:DG196)</f>
        <v>0</v>
      </c>
      <c r="DF196" s="185"/>
      <c r="DG196" s="185"/>
      <c r="DH196" s="199"/>
      <c r="DI196" s="201"/>
      <c r="DJ196" s="201"/>
      <c r="DK196" s="201"/>
      <c r="DL196" s="214">
        <f>DE196</f>
        <v>0</v>
      </c>
      <c r="DM196" s="201"/>
      <c r="DN196" s="199"/>
      <c r="DO196" s="199"/>
      <c r="DP196" s="199"/>
      <c r="DQ196" s="199"/>
      <c r="DR196" s="199"/>
      <c r="DS196" s="199"/>
      <c r="DT196" s="199"/>
      <c r="DU196" s="199"/>
      <c r="DV196" s="199"/>
      <c r="DW196" s="199"/>
      <c r="DX196" s="199"/>
      <c r="DY196" s="199"/>
      <c r="DZ196" s="199"/>
      <c r="EA196" s="199"/>
      <c r="EB196" s="199"/>
      <c r="EC196" s="199"/>
      <c r="ED196" s="199"/>
      <c r="EE196" s="199"/>
      <c r="EF196" s="199"/>
      <c r="EG196" s="199"/>
      <c r="EH196" s="199"/>
      <c r="EI196" s="262"/>
      <c r="EJ196" s="193"/>
      <c r="EK196" s="169"/>
      <c r="EL196" s="169"/>
      <c r="EM196" s="169"/>
      <c r="EN196" s="169"/>
      <c r="EO196" s="169"/>
      <c r="EP196" s="169"/>
      <c r="EQ196" s="169"/>
      <c r="ER196" s="169"/>
      <c r="ES196" s="169"/>
      <c r="ET196" s="169"/>
      <c r="EU196" s="169"/>
      <c r="EV196" s="169"/>
      <c r="EW196" s="169"/>
      <c r="EX196" s="169"/>
      <c r="EY196" s="169"/>
      <c r="EZ196" s="169"/>
      <c r="FA196" s="169"/>
      <c r="FB196" s="169"/>
      <c r="FC196" s="169"/>
      <c r="FD196" s="169"/>
      <c r="FE196" s="169"/>
      <c r="FF196" s="169"/>
      <c r="FG196" s="169"/>
      <c r="FH196" s="169"/>
      <c r="FI196" s="169"/>
      <c r="FJ196" s="169"/>
      <c r="FK196" s="169"/>
      <c r="FL196" s="169"/>
      <c r="FM196" s="169"/>
      <c r="FN196" s="169"/>
      <c r="FO196" s="169"/>
      <c r="FP196" s="169"/>
      <c r="FQ196" s="169"/>
      <c r="FR196" s="169"/>
      <c r="FS196" s="169"/>
      <c r="FT196" s="169"/>
      <c r="FU196" s="169"/>
      <c r="FV196" s="169"/>
      <c r="FW196" s="169"/>
      <c r="FX196" s="169"/>
      <c r="FY196" s="169"/>
      <c r="FZ196" s="169"/>
      <c r="GA196" s="169"/>
      <c r="GB196" s="169"/>
      <c r="GC196" s="169"/>
      <c r="GD196" s="169"/>
      <c r="GE196" s="169"/>
      <c r="GF196" s="169"/>
      <c r="GG196" s="169"/>
      <c r="GH196" s="169"/>
      <c r="GI196" s="169"/>
      <c r="GJ196" s="169"/>
      <c r="GK196" s="169"/>
      <c r="GL196" s="169"/>
      <c r="GM196" s="169"/>
    </row>
    <row r="197" spans="1:195" ht="12" customHeight="1">
      <c r="A197" s="169"/>
      <c r="B197" s="169"/>
      <c r="C197" s="169"/>
      <c r="D197" s="169"/>
      <c r="E197" s="128"/>
      <c r="F197" s="128"/>
      <c r="G197" s="128"/>
      <c r="H197" s="128"/>
      <c r="I197" s="128"/>
      <c r="J197" s="128"/>
      <c r="K197" s="128"/>
      <c r="L197" s="128"/>
      <c r="M197" s="128"/>
      <c r="N197" s="128"/>
      <c r="O197" s="128"/>
      <c r="P197" s="128"/>
      <c r="Q197" s="128"/>
      <c r="R197" s="128"/>
      <c r="S197" s="128"/>
      <c r="T197" s="128"/>
      <c r="U197" s="128"/>
      <c r="V197" s="128"/>
      <c r="W197" s="128"/>
      <c r="X197" s="128"/>
      <c r="Y197" s="129"/>
      <c r="Z197" s="515"/>
      <c r="AA197" s="517"/>
      <c r="AB197" s="198" t="s">
        <v>620</v>
      </c>
      <c r="AC197" s="228" t="s">
        <v>105</v>
      </c>
      <c r="AD197" s="251"/>
      <c r="AE197" s="252"/>
      <c r="AF197" s="252"/>
      <c r="AG197" s="253"/>
      <c r="AH197" s="254"/>
      <c r="AI197" s="199"/>
      <c r="AJ197" s="251"/>
      <c r="AK197" s="252"/>
      <c r="AL197" s="252"/>
      <c r="AM197" s="253"/>
      <c r="AN197" s="254"/>
      <c r="AO197" s="199"/>
      <c r="AP197" s="199" t="str">
        <f>IF(AO197="","",AO197)</f>
        <v/>
      </c>
      <c r="AQ197" s="255"/>
      <c r="AR197" s="387"/>
      <c r="AS197" s="255"/>
      <c r="AT197" s="255"/>
      <c r="AU197" s="387"/>
      <c r="AV197" s="255"/>
      <c r="AW197" s="256"/>
      <c r="AX197" s="257"/>
      <c r="AY197" s="258"/>
      <c r="AZ197" s="387"/>
      <c r="BA197" s="199"/>
      <c r="BB197" s="255"/>
      <c r="BC197" s="199"/>
      <c r="BD197" s="259"/>
      <c r="BE197" s="199"/>
      <c r="BF197" s="260"/>
      <c r="BG197" s="199"/>
      <c r="BH197" s="260"/>
      <c r="BI197" s="199"/>
      <c r="BJ197" s="199"/>
      <c r="BK197" s="199"/>
      <c r="BL197" s="256"/>
      <c r="BM197" s="199"/>
      <c r="BN197" s="256"/>
      <c r="BO197" s="199"/>
      <c r="BP197" s="199"/>
      <c r="BQ197" s="199"/>
      <c r="BR197" s="199"/>
      <c r="BS197" s="199"/>
      <c r="BT197" s="199"/>
      <c r="BU197" s="199"/>
      <c r="BV197" s="230"/>
      <c r="BW197" s="199"/>
      <c r="BX197" s="199"/>
      <c r="BY197" s="199"/>
      <c r="BZ197" s="200"/>
      <c r="CA197" s="261"/>
      <c r="CB197" s="200"/>
      <c r="CC197" s="185"/>
      <c r="CD197" s="192">
        <f>CC197*$T197</f>
        <v>0</v>
      </c>
      <c r="CE197" s="185"/>
      <c r="CF197" s="192">
        <f>CE197*$T197</f>
        <v>0</v>
      </c>
      <c r="CG197" s="192">
        <f>CC197-CE197-CW197</f>
        <v>0</v>
      </c>
      <c r="CH197" s="192">
        <f>CD197-CF197-CW197*$T197</f>
        <v>0</v>
      </c>
      <c r="CI197" s="185"/>
      <c r="CJ197" s="192">
        <f t="shared" si="26"/>
        <v>0</v>
      </c>
      <c r="CK197" s="192">
        <f t="shared" si="26"/>
        <v>0</v>
      </c>
      <c r="CL197" s="199"/>
      <c r="CM197" s="199"/>
      <c r="CN197" s="199"/>
      <c r="CO197" s="199"/>
      <c r="CP197" s="199"/>
      <c r="CQ197" s="240"/>
      <c r="CR197" s="199"/>
      <c r="CS197" s="239"/>
      <c r="CT197" s="239"/>
      <c r="CU197" s="199"/>
      <c r="CV197" s="201"/>
      <c r="CW197" s="201"/>
      <c r="CX197" s="201"/>
      <c r="CY197" s="201"/>
      <c r="CZ197" s="201"/>
      <c r="DA197" s="201"/>
      <c r="DB197" s="201"/>
      <c r="DC197" s="201"/>
      <c r="DD197" s="199"/>
      <c r="DE197" s="192">
        <f>SUM(DF197:DG197)</f>
        <v>0</v>
      </c>
      <c r="DF197" s="185"/>
      <c r="DG197" s="185"/>
      <c r="DH197" s="199"/>
      <c r="DI197" s="201"/>
      <c r="DJ197" s="201"/>
      <c r="DK197" s="201"/>
      <c r="DL197" s="214">
        <f>DE197</f>
        <v>0</v>
      </c>
      <c r="DM197" s="201"/>
      <c r="DN197" s="199"/>
      <c r="DO197" s="199"/>
      <c r="DP197" s="199"/>
      <c r="DQ197" s="199"/>
      <c r="DR197" s="199"/>
      <c r="DS197" s="199"/>
      <c r="DT197" s="199"/>
      <c r="DU197" s="199"/>
      <c r="DV197" s="199"/>
      <c r="DW197" s="199"/>
      <c r="DX197" s="199"/>
      <c r="DY197" s="199"/>
      <c r="DZ197" s="199"/>
      <c r="EA197" s="199"/>
      <c r="EB197" s="199"/>
      <c r="EC197" s="199"/>
      <c r="ED197" s="199"/>
      <c r="EE197" s="199"/>
      <c r="EF197" s="199"/>
      <c r="EG197" s="199"/>
      <c r="EH197" s="199"/>
      <c r="EI197" s="262"/>
      <c r="EJ197" s="193"/>
      <c r="EK197" s="169"/>
      <c r="EL197" s="169"/>
      <c r="EM197" s="169"/>
      <c r="EN197" s="169"/>
      <c r="EO197" s="169"/>
      <c r="EP197" s="169"/>
      <c r="EQ197" s="169"/>
      <c r="ER197" s="169"/>
      <c r="ES197" s="169"/>
      <c r="ET197" s="169"/>
      <c r="EU197" s="169"/>
      <c r="EV197" s="169"/>
      <c r="EW197" s="169"/>
      <c r="EX197" s="169"/>
      <c r="EY197" s="169"/>
      <c r="EZ197" s="169"/>
      <c r="FA197" s="169"/>
      <c r="FB197" s="169"/>
      <c r="FC197" s="169"/>
      <c r="FD197" s="169"/>
      <c r="FE197" s="169"/>
      <c r="FF197" s="169"/>
      <c r="FG197" s="169"/>
      <c r="FH197" s="169"/>
      <c r="FI197" s="169"/>
      <c r="FJ197" s="169"/>
      <c r="FK197" s="169"/>
      <c r="FL197" s="169"/>
      <c r="FM197" s="169"/>
      <c r="FN197" s="169"/>
      <c r="FO197" s="169"/>
      <c r="FP197" s="169"/>
      <c r="FQ197" s="169"/>
      <c r="FR197" s="169"/>
      <c r="FS197" s="169"/>
      <c r="FT197" s="169"/>
      <c r="FU197" s="169"/>
      <c r="FV197" s="169"/>
      <c r="FW197" s="169"/>
      <c r="FX197" s="169"/>
      <c r="FY197" s="169"/>
      <c r="FZ197" s="169"/>
      <c r="GA197" s="169"/>
      <c r="GB197" s="169"/>
      <c r="GC197" s="169"/>
      <c r="GD197" s="169"/>
      <c r="GE197" s="169"/>
      <c r="GF197" s="169"/>
      <c r="GG197" s="169"/>
      <c r="GH197" s="169"/>
      <c r="GI197" s="169"/>
      <c r="GJ197" s="169"/>
      <c r="GK197" s="169"/>
      <c r="GL197" s="169"/>
      <c r="GM197" s="169"/>
    </row>
    <row r="198" spans="1:195" ht="12" customHeight="1">
      <c r="A198" s="169"/>
      <c r="B198" s="169"/>
      <c r="C198" s="169"/>
      <c r="D198" s="169"/>
      <c r="E198" s="128"/>
      <c r="F198" s="128"/>
      <c r="G198" s="128"/>
      <c r="H198" s="128"/>
      <c r="I198" s="128"/>
      <c r="J198" s="128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  <c r="W198" s="128"/>
      <c r="X198" s="128"/>
      <c r="Y198" s="129"/>
      <c r="Z198" s="515"/>
      <c r="AA198" s="517"/>
      <c r="AB198" s="198" t="s">
        <v>621</v>
      </c>
      <c r="AC198" s="238" t="str">
        <f>IF(OR(AC199="да",AC200="да",AC201="да"),"да",IF(OR(AC199="использовались запасы прошлых периодов",AC200="использовались запасы прошлых периодов",AC201="использовались запасы прошлых периодов"),"использовались запасы прошлых периодов","топливо не использовалось"))</f>
        <v>да</v>
      </c>
      <c r="AD198" s="235"/>
      <c r="AE198" s="236"/>
      <c r="AF198" s="236"/>
      <c r="AG198" s="236"/>
      <c r="AH198" s="237"/>
      <c r="AI198" s="199"/>
      <c r="AJ198" s="235"/>
      <c r="AK198" s="236"/>
      <c r="AL198" s="236"/>
      <c r="AM198" s="236"/>
      <c r="AN198" s="237"/>
      <c r="AO198" s="199"/>
      <c r="AP198" s="199"/>
      <c r="AQ198" s="231"/>
      <c r="AR198" s="231"/>
      <c r="AS198" s="231"/>
      <c r="AT198" s="231"/>
      <c r="AU198" s="231"/>
      <c r="AV198" s="231"/>
      <c r="AW198" s="233"/>
      <c r="AX198" s="232"/>
      <c r="AY198" s="231"/>
      <c r="AZ198" s="234"/>
      <c r="BA198" s="199"/>
      <c r="BB198" s="231"/>
      <c r="BC198" s="199"/>
      <c r="BD198" s="201"/>
      <c r="BE198" s="199"/>
      <c r="BF198" s="229"/>
      <c r="BG198" s="199"/>
      <c r="BH198" s="229"/>
      <c r="BI198" s="199"/>
      <c r="BJ198" s="199"/>
      <c r="BK198" s="199"/>
      <c r="BL198" s="229"/>
      <c r="BM198" s="199"/>
      <c r="BN198" s="229"/>
      <c r="BO198" s="199"/>
      <c r="BP198" s="199"/>
      <c r="BQ198" s="199"/>
      <c r="BR198" s="199"/>
      <c r="BS198" s="199"/>
      <c r="BT198" s="199"/>
      <c r="BU198" s="199"/>
      <c r="BV198" s="201"/>
      <c r="BW198" s="199"/>
      <c r="BX198" s="199"/>
      <c r="BY198" s="199"/>
      <c r="BZ198" s="200"/>
      <c r="CA198" s="229"/>
      <c r="CB198" s="200"/>
      <c r="CC198" s="192">
        <f t="shared" ref="CC198:CH198" si="27">IF($CI198=0,0,(CC199*$CI199+CC200*$CI200+CC201*$CI201)/$CI198)</f>
        <v>0</v>
      </c>
      <c r="CD198" s="192">
        <f t="shared" si="27"/>
        <v>0</v>
      </c>
      <c r="CE198" s="192">
        <f t="shared" si="27"/>
        <v>0</v>
      </c>
      <c r="CF198" s="192">
        <f t="shared" si="27"/>
        <v>0</v>
      </c>
      <c r="CG198" s="192">
        <f t="shared" si="27"/>
        <v>0</v>
      </c>
      <c r="CH198" s="192">
        <f t="shared" si="27"/>
        <v>0</v>
      </c>
      <c r="CI198" s="192">
        <f>SUM(CI199:CI201)</f>
        <v>0</v>
      </c>
      <c r="CJ198" s="192">
        <f>SUM(CJ199:CJ201)</f>
        <v>0</v>
      </c>
      <c r="CK198" s="192">
        <f>SUM(CK199:CK201)</f>
        <v>0</v>
      </c>
      <c r="CL198" s="199"/>
      <c r="CM198" s="199"/>
      <c r="CN198" s="199"/>
      <c r="CO198" s="199"/>
      <c r="CP198" s="199"/>
      <c r="CQ198" s="239"/>
      <c r="CR198" s="199"/>
      <c r="CS198" s="239"/>
      <c r="CT198" s="239"/>
      <c r="CU198" s="199"/>
      <c r="CV198" s="201"/>
      <c r="CW198" s="201"/>
      <c r="CX198" s="201"/>
      <c r="CY198" s="201"/>
      <c r="CZ198" s="201"/>
      <c r="DA198" s="201"/>
      <c r="DB198" s="201"/>
      <c r="DC198" s="201"/>
      <c r="DD198" s="199"/>
      <c r="DE198" s="192">
        <f>SUM(DE199:DE201)</f>
        <v>0</v>
      </c>
      <c r="DF198" s="192">
        <f>SUM(DF199:DF201)</f>
        <v>0</v>
      </c>
      <c r="DG198" s="192">
        <f>SUM(DG199:DG201)</f>
        <v>0</v>
      </c>
      <c r="DH198" s="199"/>
      <c r="DI198" s="201"/>
      <c r="DJ198" s="180">
        <f>CI198</f>
        <v>0</v>
      </c>
      <c r="DK198" s="192">
        <f>DJ198+IF(LEN(DM194)=0,IF(LEN(DM190)=0,DI190,DM190),DM194)</f>
        <v>0</v>
      </c>
      <c r="DL198" s="192">
        <f>SUM(DL199:DL201)</f>
        <v>0</v>
      </c>
      <c r="DM198" s="268">
        <f>IF(LOWER(CA198)="мазутопровод",0,DK198-DL198)</f>
        <v>0</v>
      </c>
      <c r="DN198" s="199"/>
      <c r="DO198" s="199" t="str">
        <f>Z190&amp;"::"&amp;AB198</f>
        <v>::III квартал (01.07 - 30.09)</v>
      </c>
      <c r="DP198" s="199"/>
      <c r="DQ198" s="199"/>
      <c r="DR198" s="199"/>
      <c r="DS198" s="199"/>
      <c r="DT198" s="199"/>
      <c r="DU198" s="199"/>
      <c r="DV198" s="199"/>
      <c r="DW198" s="199"/>
      <c r="DX198" s="199"/>
      <c r="DY198" s="199"/>
      <c r="DZ198" s="199"/>
      <c r="EA198" s="199"/>
      <c r="EB198" s="199"/>
      <c r="EC198" s="199"/>
      <c r="ED198" s="199"/>
      <c r="EE198" s="199"/>
      <c r="EF198" s="199"/>
      <c r="EG198" s="199"/>
      <c r="EH198" s="199"/>
      <c r="EI198" s="262"/>
      <c r="EJ198" s="193"/>
      <c r="EK198" s="169"/>
      <c r="EL198" s="169"/>
      <c r="EM198" s="169"/>
      <c r="EN198" s="169"/>
      <c r="EO198" s="169"/>
      <c r="EP198" s="169"/>
      <c r="EQ198" s="169"/>
      <c r="ER198" s="169"/>
      <c r="ES198" s="169"/>
      <c r="ET198" s="169"/>
      <c r="EU198" s="169"/>
      <c r="EV198" s="169"/>
      <c r="EW198" s="169"/>
      <c r="EX198" s="169"/>
      <c r="EY198" s="169"/>
      <c r="EZ198" s="169"/>
      <c r="FA198" s="169"/>
      <c r="FB198" s="169"/>
      <c r="FC198" s="169"/>
      <c r="FD198" s="169"/>
      <c r="FE198" s="169"/>
      <c r="FF198" s="169"/>
      <c r="FG198" s="169"/>
      <c r="FH198" s="169"/>
      <c r="FI198" s="169"/>
      <c r="FJ198" s="169"/>
      <c r="FK198" s="169"/>
      <c r="FL198" s="169"/>
      <c r="FM198" s="169"/>
      <c r="FN198" s="169"/>
      <c r="FO198" s="169"/>
      <c r="FP198" s="169"/>
      <c r="FQ198" s="169"/>
      <c r="FR198" s="169"/>
      <c r="FS198" s="169"/>
      <c r="FT198" s="169"/>
      <c r="FU198" s="169"/>
      <c r="FV198" s="169"/>
      <c r="FW198" s="169"/>
      <c r="FX198" s="169"/>
      <c r="FY198" s="169"/>
      <c r="FZ198" s="169"/>
      <c r="GA198" s="169"/>
      <c r="GB198" s="169"/>
      <c r="GC198" s="169"/>
      <c r="GD198" s="169"/>
      <c r="GE198" s="169"/>
      <c r="GF198" s="169"/>
      <c r="GG198" s="169"/>
      <c r="GH198" s="169"/>
      <c r="GI198" s="169"/>
      <c r="GJ198" s="169"/>
      <c r="GK198" s="169"/>
      <c r="GL198" s="169"/>
      <c r="GM198" s="169"/>
    </row>
    <row r="199" spans="1:195" ht="12" customHeight="1">
      <c r="A199" s="169"/>
      <c r="B199" s="169"/>
      <c r="C199" s="169"/>
      <c r="D199" s="169"/>
      <c r="E199" s="128"/>
      <c r="F199" s="128"/>
      <c r="G199" s="128"/>
      <c r="H199" s="128"/>
      <c r="I199" s="128"/>
      <c r="J199" s="128"/>
      <c r="K199" s="128"/>
      <c r="L199" s="128"/>
      <c r="M199" s="128"/>
      <c r="N199" s="128"/>
      <c r="O199" s="128"/>
      <c r="P199" s="128"/>
      <c r="Q199" s="128"/>
      <c r="R199" s="128"/>
      <c r="S199" s="128"/>
      <c r="T199" s="128"/>
      <c r="U199" s="128"/>
      <c r="V199" s="128"/>
      <c r="W199" s="128"/>
      <c r="X199" s="128"/>
      <c r="Y199" s="129"/>
      <c r="Z199" s="515"/>
      <c r="AA199" s="517"/>
      <c r="AB199" s="198" t="s">
        <v>622</v>
      </c>
      <c r="AC199" s="228" t="s">
        <v>105</v>
      </c>
      <c r="AD199" s="251"/>
      <c r="AE199" s="252"/>
      <c r="AF199" s="252"/>
      <c r="AG199" s="253"/>
      <c r="AH199" s="254"/>
      <c r="AI199" s="199"/>
      <c r="AJ199" s="251"/>
      <c r="AK199" s="252"/>
      <c r="AL199" s="252"/>
      <c r="AM199" s="253"/>
      <c r="AN199" s="254"/>
      <c r="AO199" s="199"/>
      <c r="AP199" s="199" t="str">
        <f>IF(AO199="","",AO199)</f>
        <v/>
      </c>
      <c r="AQ199" s="255"/>
      <c r="AR199" s="387"/>
      <c r="AS199" s="255"/>
      <c r="AT199" s="255"/>
      <c r="AU199" s="387"/>
      <c r="AV199" s="255"/>
      <c r="AW199" s="256"/>
      <c r="AX199" s="257"/>
      <c r="AY199" s="258"/>
      <c r="AZ199" s="387"/>
      <c r="BA199" s="199"/>
      <c r="BB199" s="255"/>
      <c r="BC199" s="199"/>
      <c r="BD199" s="259"/>
      <c r="BE199" s="199"/>
      <c r="BF199" s="260"/>
      <c r="BG199" s="199"/>
      <c r="BH199" s="260"/>
      <c r="BI199" s="199"/>
      <c r="BJ199" s="199"/>
      <c r="BK199" s="199"/>
      <c r="BL199" s="256"/>
      <c r="BM199" s="199"/>
      <c r="BN199" s="256"/>
      <c r="BO199" s="199"/>
      <c r="BP199" s="199"/>
      <c r="BQ199" s="199"/>
      <c r="BR199" s="199"/>
      <c r="BS199" s="199"/>
      <c r="BT199" s="199"/>
      <c r="BU199" s="199"/>
      <c r="BV199" s="230"/>
      <c r="BW199" s="199"/>
      <c r="BX199" s="199"/>
      <c r="BY199" s="199"/>
      <c r="BZ199" s="200"/>
      <c r="CA199" s="261"/>
      <c r="CB199" s="200"/>
      <c r="CC199" s="185"/>
      <c r="CD199" s="192">
        <f>CC199*$T199</f>
        <v>0</v>
      </c>
      <c r="CE199" s="185"/>
      <c r="CF199" s="192">
        <f>CE199*$T199</f>
        <v>0</v>
      </c>
      <c r="CG199" s="192">
        <f>CC199-CE199-CW199</f>
        <v>0</v>
      </c>
      <c r="CH199" s="192">
        <f>CD199-CF199-CW199*$T199</f>
        <v>0</v>
      </c>
      <c r="CI199" s="185"/>
      <c r="CJ199" s="192">
        <f t="shared" ref="CJ199:CK201" si="28">CC199*$CI199/1000</f>
        <v>0</v>
      </c>
      <c r="CK199" s="192">
        <f t="shared" si="28"/>
        <v>0</v>
      </c>
      <c r="CL199" s="199"/>
      <c r="CM199" s="199"/>
      <c r="CN199" s="199"/>
      <c r="CO199" s="199"/>
      <c r="CP199" s="199"/>
      <c r="CQ199" s="240"/>
      <c r="CR199" s="199"/>
      <c r="CS199" s="239"/>
      <c r="CT199" s="239"/>
      <c r="CU199" s="199"/>
      <c r="CV199" s="201"/>
      <c r="CW199" s="201"/>
      <c r="CX199" s="201"/>
      <c r="CY199" s="201"/>
      <c r="CZ199" s="201"/>
      <c r="DA199" s="201"/>
      <c r="DB199" s="201"/>
      <c r="DC199" s="201"/>
      <c r="DD199" s="199"/>
      <c r="DE199" s="192">
        <f>SUM(DF199:DG199)</f>
        <v>0</v>
      </c>
      <c r="DF199" s="185"/>
      <c r="DG199" s="185"/>
      <c r="DH199" s="199"/>
      <c r="DI199" s="201"/>
      <c r="DJ199" s="201"/>
      <c r="DK199" s="201"/>
      <c r="DL199" s="214">
        <f>DE199</f>
        <v>0</v>
      </c>
      <c r="DM199" s="201"/>
      <c r="DN199" s="199"/>
      <c r="DO199" s="199"/>
      <c r="DP199" s="199"/>
      <c r="DQ199" s="199"/>
      <c r="DR199" s="199"/>
      <c r="DS199" s="199"/>
      <c r="DT199" s="199"/>
      <c r="DU199" s="199"/>
      <c r="DV199" s="199"/>
      <c r="DW199" s="199"/>
      <c r="DX199" s="199"/>
      <c r="DY199" s="199"/>
      <c r="DZ199" s="199"/>
      <c r="EA199" s="199"/>
      <c r="EB199" s="199"/>
      <c r="EC199" s="199"/>
      <c r="ED199" s="199"/>
      <c r="EE199" s="199"/>
      <c r="EF199" s="199"/>
      <c r="EG199" s="199"/>
      <c r="EH199" s="199"/>
      <c r="EI199" s="262"/>
      <c r="EJ199" s="193"/>
      <c r="EK199" s="169"/>
      <c r="EL199" s="169"/>
      <c r="EM199" s="169"/>
      <c r="EN199" s="169"/>
      <c r="EO199" s="169"/>
      <c r="EP199" s="169"/>
      <c r="EQ199" s="169"/>
      <c r="ER199" s="169"/>
      <c r="ES199" s="169"/>
      <c r="ET199" s="169"/>
      <c r="EU199" s="169"/>
      <c r="EV199" s="169"/>
      <c r="EW199" s="169"/>
      <c r="EX199" s="169"/>
      <c r="EY199" s="169"/>
      <c r="EZ199" s="169"/>
      <c r="FA199" s="169"/>
      <c r="FB199" s="169"/>
      <c r="FC199" s="169"/>
      <c r="FD199" s="169"/>
      <c r="FE199" s="169"/>
      <c r="FF199" s="169"/>
      <c r="FG199" s="169"/>
      <c r="FH199" s="169"/>
      <c r="FI199" s="169"/>
      <c r="FJ199" s="169"/>
      <c r="FK199" s="169"/>
      <c r="FL199" s="169"/>
      <c r="FM199" s="169"/>
      <c r="FN199" s="169"/>
      <c r="FO199" s="169"/>
      <c r="FP199" s="169"/>
      <c r="FQ199" s="169"/>
      <c r="FR199" s="169"/>
      <c r="FS199" s="169"/>
      <c r="FT199" s="169"/>
      <c r="FU199" s="169"/>
      <c r="FV199" s="169"/>
      <c r="FW199" s="169"/>
      <c r="FX199" s="169"/>
      <c r="FY199" s="169"/>
      <c r="FZ199" s="169"/>
      <c r="GA199" s="169"/>
      <c r="GB199" s="169"/>
      <c r="GC199" s="169"/>
      <c r="GD199" s="169"/>
      <c r="GE199" s="169"/>
      <c r="GF199" s="169"/>
      <c r="GG199" s="169"/>
      <c r="GH199" s="169"/>
      <c r="GI199" s="169"/>
      <c r="GJ199" s="169"/>
      <c r="GK199" s="169"/>
      <c r="GL199" s="169"/>
      <c r="GM199" s="169"/>
    </row>
    <row r="200" spans="1:195" ht="12" customHeight="1">
      <c r="A200" s="169"/>
      <c r="B200" s="169"/>
      <c r="C200" s="169"/>
      <c r="D200" s="169"/>
      <c r="E200" s="128"/>
      <c r="F200" s="128"/>
      <c r="G200" s="128"/>
      <c r="H200" s="128"/>
      <c r="I200" s="128"/>
      <c r="J200" s="128"/>
      <c r="K200" s="128"/>
      <c r="L200" s="128"/>
      <c r="M200" s="128"/>
      <c r="N200" s="128"/>
      <c r="O200" s="128"/>
      <c r="P200" s="128"/>
      <c r="Q200" s="128"/>
      <c r="R200" s="128"/>
      <c r="S200" s="128"/>
      <c r="T200" s="128"/>
      <c r="U200" s="128"/>
      <c r="V200" s="128"/>
      <c r="W200" s="128"/>
      <c r="X200" s="128"/>
      <c r="Y200" s="129"/>
      <c r="Z200" s="515"/>
      <c r="AA200" s="517"/>
      <c r="AB200" s="198" t="s">
        <v>623</v>
      </c>
      <c r="AC200" s="228" t="s">
        <v>105</v>
      </c>
      <c r="AD200" s="251"/>
      <c r="AE200" s="252"/>
      <c r="AF200" s="252"/>
      <c r="AG200" s="253"/>
      <c r="AH200" s="254"/>
      <c r="AI200" s="199"/>
      <c r="AJ200" s="251"/>
      <c r="AK200" s="252"/>
      <c r="AL200" s="252"/>
      <c r="AM200" s="253"/>
      <c r="AN200" s="254"/>
      <c r="AO200" s="199"/>
      <c r="AP200" s="199" t="str">
        <f>IF(AO200="","",AO200)</f>
        <v/>
      </c>
      <c r="AQ200" s="255"/>
      <c r="AR200" s="387"/>
      <c r="AS200" s="255"/>
      <c r="AT200" s="255"/>
      <c r="AU200" s="387"/>
      <c r="AV200" s="255"/>
      <c r="AW200" s="256"/>
      <c r="AX200" s="257"/>
      <c r="AY200" s="258"/>
      <c r="AZ200" s="387"/>
      <c r="BA200" s="199"/>
      <c r="BB200" s="255"/>
      <c r="BC200" s="199"/>
      <c r="BD200" s="259"/>
      <c r="BE200" s="199"/>
      <c r="BF200" s="260"/>
      <c r="BG200" s="199"/>
      <c r="BH200" s="260"/>
      <c r="BI200" s="199"/>
      <c r="BJ200" s="199"/>
      <c r="BK200" s="199"/>
      <c r="BL200" s="256"/>
      <c r="BM200" s="199"/>
      <c r="BN200" s="256"/>
      <c r="BO200" s="199"/>
      <c r="BP200" s="199"/>
      <c r="BQ200" s="199"/>
      <c r="BR200" s="199"/>
      <c r="BS200" s="199"/>
      <c r="BT200" s="199"/>
      <c r="BU200" s="199"/>
      <c r="BV200" s="230"/>
      <c r="BW200" s="199"/>
      <c r="BX200" s="199"/>
      <c r="BY200" s="199"/>
      <c r="BZ200" s="200"/>
      <c r="CA200" s="261"/>
      <c r="CB200" s="200"/>
      <c r="CC200" s="185"/>
      <c r="CD200" s="192">
        <f>CC200*$T200</f>
        <v>0</v>
      </c>
      <c r="CE200" s="185"/>
      <c r="CF200" s="192">
        <f>CE200*$T200</f>
        <v>0</v>
      </c>
      <c r="CG200" s="192">
        <f>CC200-CE200-CW200</f>
        <v>0</v>
      </c>
      <c r="CH200" s="192">
        <f>CD200-CF200-CW200*$T200</f>
        <v>0</v>
      </c>
      <c r="CI200" s="185"/>
      <c r="CJ200" s="192">
        <f t="shared" si="28"/>
        <v>0</v>
      </c>
      <c r="CK200" s="192">
        <f t="shared" si="28"/>
        <v>0</v>
      </c>
      <c r="CL200" s="199"/>
      <c r="CM200" s="199"/>
      <c r="CN200" s="199"/>
      <c r="CO200" s="199"/>
      <c r="CP200" s="199"/>
      <c r="CQ200" s="240"/>
      <c r="CR200" s="199"/>
      <c r="CS200" s="239"/>
      <c r="CT200" s="239"/>
      <c r="CU200" s="199"/>
      <c r="CV200" s="201"/>
      <c r="CW200" s="201"/>
      <c r="CX200" s="201"/>
      <c r="CY200" s="201"/>
      <c r="CZ200" s="201"/>
      <c r="DA200" s="201"/>
      <c r="DB200" s="201"/>
      <c r="DC200" s="201"/>
      <c r="DD200" s="199"/>
      <c r="DE200" s="192">
        <f>SUM(DF200:DG200)</f>
        <v>0</v>
      </c>
      <c r="DF200" s="185"/>
      <c r="DG200" s="185"/>
      <c r="DH200" s="199"/>
      <c r="DI200" s="201"/>
      <c r="DJ200" s="201"/>
      <c r="DK200" s="201"/>
      <c r="DL200" s="214">
        <f>DE200</f>
        <v>0</v>
      </c>
      <c r="DM200" s="201"/>
      <c r="DN200" s="199"/>
      <c r="DO200" s="199"/>
      <c r="DP200" s="199"/>
      <c r="DQ200" s="199"/>
      <c r="DR200" s="199"/>
      <c r="DS200" s="199"/>
      <c r="DT200" s="199"/>
      <c r="DU200" s="199"/>
      <c r="DV200" s="199"/>
      <c r="DW200" s="199"/>
      <c r="DX200" s="199"/>
      <c r="DY200" s="199"/>
      <c r="DZ200" s="199"/>
      <c r="EA200" s="199"/>
      <c r="EB200" s="199"/>
      <c r="EC200" s="199"/>
      <c r="ED200" s="199"/>
      <c r="EE200" s="199"/>
      <c r="EF200" s="199"/>
      <c r="EG200" s="199"/>
      <c r="EH200" s="199"/>
      <c r="EI200" s="262"/>
      <c r="EJ200" s="193"/>
      <c r="EK200" s="169"/>
      <c r="EL200" s="169"/>
      <c r="EM200" s="169"/>
      <c r="EN200" s="169"/>
      <c r="EO200" s="169"/>
      <c r="EP200" s="169"/>
      <c r="EQ200" s="169"/>
      <c r="ER200" s="169"/>
      <c r="ES200" s="169"/>
      <c r="ET200" s="169"/>
      <c r="EU200" s="169"/>
      <c r="EV200" s="169"/>
      <c r="EW200" s="169"/>
      <c r="EX200" s="169"/>
      <c r="EY200" s="169"/>
      <c r="EZ200" s="169"/>
      <c r="FA200" s="169"/>
      <c r="FB200" s="169"/>
      <c r="FC200" s="169"/>
      <c r="FD200" s="169"/>
      <c r="FE200" s="169"/>
      <c r="FF200" s="169"/>
      <c r="FG200" s="169"/>
      <c r="FH200" s="169"/>
      <c r="FI200" s="169"/>
      <c r="FJ200" s="169"/>
      <c r="FK200" s="169"/>
      <c r="FL200" s="169"/>
      <c r="FM200" s="169"/>
      <c r="FN200" s="169"/>
      <c r="FO200" s="169"/>
      <c r="FP200" s="169"/>
      <c r="FQ200" s="169"/>
      <c r="FR200" s="169"/>
      <c r="FS200" s="169"/>
      <c r="FT200" s="169"/>
      <c r="FU200" s="169"/>
      <c r="FV200" s="169"/>
      <c r="FW200" s="169"/>
      <c r="FX200" s="169"/>
      <c r="FY200" s="169"/>
      <c r="FZ200" s="169"/>
      <c r="GA200" s="169"/>
      <c r="GB200" s="169"/>
      <c r="GC200" s="169"/>
      <c r="GD200" s="169"/>
      <c r="GE200" s="169"/>
      <c r="GF200" s="169"/>
      <c r="GG200" s="169"/>
      <c r="GH200" s="169"/>
      <c r="GI200" s="169"/>
      <c r="GJ200" s="169"/>
      <c r="GK200" s="169"/>
      <c r="GL200" s="169"/>
      <c r="GM200" s="169"/>
    </row>
    <row r="201" spans="1:195" ht="12" customHeight="1">
      <c r="A201" s="169"/>
      <c r="B201" s="169"/>
      <c r="C201" s="169"/>
      <c r="D201" s="169"/>
      <c r="E201" s="128"/>
      <c r="F201" s="128"/>
      <c r="G201" s="128"/>
      <c r="H201" s="128"/>
      <c r="I201" s="128"/>
      <c r="J201" s="128"/>
      <c r="K201" s="128"/>
      <c r="L201" s="128"/>
      <c r="M201" s="128"/>
      <c r="N201" s="128"/>
      <c r="O201" s="128"/>
      <c r="P201" s="128"/>
      <c r="Q201" s="128"/>
      <c r="R201" s="128"/>
      <c r="S201" s="128"/>
      <c r="T201" s="128"/>
      <c r="U201" s="128"/>
      <c r="V201" s="128"/>
      <c r="W201" s="128"/>
      <c r="X201" s="128"/>
      <c r="Y201" s="129"/>
      <c r="Z201" s="515"/>
      <c r="AA201" s="517"/>
      <c r="AB201" s="198" t="s">
        <v>624</v>
      </c>
      <c r="AC201" s="228" t="s">
        <v>105</v>
      </c>
      <c r="AD201" s="251"/>
      <c r="AE201" s="252"/>
      <c r="AF201" s="252"/>
      <c r="AG201" s="253"/>
      <c r="AH201" s="254"/>
      <c r="AI201" s="199"/>
      <c r="AJ201" s="251"/>
      <c r="AK201" s="252"/>
      <c r="AL201" s="252"/>
      <c r="AM201" s="253"/>
      <c r="AN201" s="254"/>
      <c r="AO201" s="199"/>
      <c r="AP201" s="199" t="str">
        <f>IF(AO201="","",AO201)</f>
        <v/>
      </c>
      <c r="AQ201" s="255"/>
      <c r="AR201" s="387"/>
      <c r="AS201" s="255"/>
      <c r="AT201" s="255"/>
      <c r="AU201" s="387"/>
      <c r="AV201" s="255"/>
      <c r="AW201" s="256"/>
      <c r="AX201" s="257"/>
      <c r="AY201" s="258"/>
      <c r="AZ201" s="387"/>
      <c r="BA201" s="199"/>
      <c r="BB201" s="255"/>
      <c r="BC201" s="199"/>
      <c r="BD201" s="259"/>
      <c r="BE201" s="199"/>
      <c r="BF201" s="260"/>
      <c r="BG201" s="199"/>
      <c r="BH201" s="260"/>
      <c r="BI201" s="199"/>
      <c r="BJ201" s="199"/>
      <c r="BK201" s="199"/>
      <c r="BL201" s="256"/>
      <c r="BM201" s="199"/>
      <c r="BN201" s="256"/>
      <c r="BO201" s="199"/>
      <c r="BP201" s="199"/>
      <c r="BQ201" s="199"/>
      <c r="BR201" s="199"/>
      <c r="BS201" s="199"/>
      <c r="BT201" s="199"/>
      <c r="BU201" s="199"/>
      <c r="BV201" s="230"/>
      <c r="BW201" s="199"/>
      <c r="BX201" s="199"/>
      <c r="BY201" s="199"/>
      <c r="BZ201" s="200"/>
      <c r="CA201" s="261"/>
      <c r="CB201" s="200"/>
      <c r="CC201" s="185"/>
      <c r="CD201" s="192">
        <f>CC201*$T201</f>
        <v>0</v>
      </c>
      <c r="CE201" s="185"/>
      <c r="CF201" s="192">
        <f>CE201*$T201</f>
        <v>0</v>
      </c>
      <c r="CG201" s="192">
        <f>CC201-CE201-CW201</f>
        <v>0</v>
      </c>
      <c r="CH201" s="192">
        <f>CD201-CF201-CW201*$T201</f>
        <v>0</v>
      </c>
      <c r="CI201" s="185"/>
      <c r="CJ201" s="192">
        <f t="shared" si="28"/>
        <v>0</v>
      </c>
      <c r="CK201" s="192">
        <f t="shared" si="28"/>
        <v>0</v>
      </c>
      <c r="CL201" s="199"/>
      <c r="CM201" s="199"/>
      <c r="CN201" s="199"/>
      <c r="CO201" s="199"/>
      <c r="CP201" s="199"/>
      <c r="CQ201" s="240"/>
      <c r="CR201" s="199"/>
      <c r="CS201" s="239"/>
      <c r="CT201" s="239"/>
      <c r="CU201" s="199"/>
      <c r="CV201" s="201"/>
      <c r="CW201" s="201"/>
      <c r="CX201" s="201"/>
      <c r="CY201" s="201"/>
      <c r="CZ201" s="201"/>
      <c r="DA201" s="201"/>
      <c r="DB201" s="201"/>
      <c r="DC201" s="201"/>
      <c r="DD201" s="199"/>
      <c r="DE201" s="192">
        <f>SUM(DF201:DG201)</f>
        <v>0</v>
      </c>
      <c r="DF201" s="185"/>
      <c r="DG201" s="185"/>
      <c r="DH201" s="199"/>
      <c r="DI201" s="201"/>
      <c r="DJ201" s="201"/>
      <c r="DK201" s="201"/>
      <c r="DL201" s="214">
        <f>DE201</f>
        <v>0</v>
      </c>
      <c r="DM201" s="201"/>
      <c r="DN201" s="199"/>
      <c r="DO201" s="199"/>
      <c r="DP201" s="199"/>
      <c r="DQ201" s="199"/>
      <c r="DR201" s="199"/>
      <c r="DS201" s="199"/>
      <c r="DT201" s="199"/>
      <c r="DU201" s="199"/>
      <c r="DV201" s="199"/>
      <c r="DW201" s="199"/>
      <c r="DX201" s="199"/>
      <c r="DY201" s="199"/>
      <c r="DZ201" s="199"/>
      <c r="EA201" s="199"/>
      <c r="EB201" s="199"/>
      <c r="EC201" s="199"/>
      <c r="ED201" s="199"/>
      <c r="EE201" s="199"/>
      <c r="EF201" s="199"/>
      <c r="EG201" s="199"/>
      <c r="EH201" s="199"/>
      <c r="EI201" s="262"/>
      <c r="EJ201" s="193"/>
      <c r="EK201" s="169"/>
      <c r="EL201" s="169"/>
      <c r="EM201" s="169"/>
      <c r="EN201" s="169"/>
      <c r="EO201" s="169"/>
      <c r="EP201" s="169"/>
      <c r="EQ201" s="169"/>
      <c r="ER201" s="169"/>
      <c r="ES201" s="169"/>
      <c r="ET201" s="169"/>
      <c r="EU201" s="169"/>
      <c r="EV201" s="169"/>
      <c r="EW201" s="169"/>
      <c r="EX201" s="169"/>
      <c r="EY201" s="169"/>
      <c r="EZ201" s="169"/>
      <c r="FA201" s="169"/>
      <c r="FB201" s="169"/>
      <c r="FC201" s="169"/>
      <c r="FD201" s="169"/>
      <c r="FE201" s="169"/>
      <c r="FF201" s="169"/>
      <c r="FG201" s="169"/>
      <c r="FH201" s="169"/>
      <c r="FI201" s="169"/>
      <c r="FJ201" s="169"/>
      <c r="FK201" s="169"/>
      <c r="FL201" s="169"/>
      <c r="FM201" s="169"/>
      <c r="FN201" s="169"/>
      <c r="FO201" s="169"/>
      <c r="FP201" s="169"/>
      <c r="FQ201" s="169"/>
      <c r="FR201" s="169"/>
      <c r="FS201" s="169"/>
      <c r="FT201" s="169"/>
      <c r="FU201" s="169"/>
      <c r="FV201" s="169"/>
      <c r="FW201" s="169"/>
      <c r="FX201" s="169"/>
      <c r="FY201" s="169"/>
      <c r="FZ201" s="169"/>
      <c r="GA201" s="169"/>
      <c r="GB201" s="169"/>
      <c r="GC201" s="169"/>
      <c r="GD201" s="169"/>
      <c r="GE201" s="169"/>
      <c r="GF201" s="169"/>
      <c r="GG201" s="169"/>
      <c r="GH201" s="169"/>
      <c r="GI201" s="169"/>
      <c r="GJ201" s="169"/>
      <c r="GK201" s="169"/>
      <c r="GL201" s="169"/>
      <c r="GM201" s="169"/>
    </row>
    <row r="202" spans="1:195" ht="12" customHeight="1">
      <c r="A202" s="169"/>
      <c r="B202" s="169"/>
      <c r="C202" s="169"/>
      <c r="D202" s="169"/>
      <c r="E202" s="128"/>
      <c r="F202" s="128"/>
      <c r="G202" s="128"/>
      <c r="H202" s="128"/>
      <c r="I202" s="128"/>
      <c r="J202" s="128"/>
      <c r="K202" s="128"/>
      <c r="L202" s="128"/>
      <c r="M202" s="128"/>
      <c r="N202" s="128"/>
      <c r="O202" s="128"/>
      <c r="P202" s="128"/>
      <c r="Q202" s="128"/>
      <c r="R202" s="128"/>
      <c r="S202" s="128"/>
      <c r="T202" s="128"/>
      <c r="U202" s="128"/>
      <c r="V202" s="128"/>
      <c r="W202" s="128"/>
      <c r="X202" s="128"/>
      <c r="Y202" s="129"/>
      <c r="Z202" s="515"/>
      <c r="AA202" s="517"/>
      <c r="AB202" s="198" t="s">
        <v>625</v>
      </c>
      <c r="AC202" s="238" t="str">
        <f>IF(OR(AC203="да",AC204="да",AC205="да"),"да",IF(OR(AC203="использовались запасы прошлых периодов",AC204="использовались запасы прошлых периодов",AC205="использовались запасы прошлых периодов"),"использовались запасы прошлых периодов","топливо не использовалось"))</f>
        <v>да</v>
      </c>
      <c r="AD202" s="235"/>
      <c r="AE202" s="236"/>
      <c r="AF202" s="236"/>
      <c r="AG202" s="236"/>
      <c r="AH202" s="237"/>
      <c r="AI202" s="199"/>
      <c r="AJ202" s="235"/>
      <c r="AK202" s="236"/>
      <c r="AL202" s="236"/>
      <c r="AM202" s="236"/>
      <c r="AN202" s="237"/>
      <c r="AO202" s="199"/>
      <c r="AP202" s="199"/>
      <c r="AQ202" s="231"/>
      <c r="AR202" s="231"/>
      <c r="AS202" s="231"/>
      <c r="AT202" s="231"/>
      <c r="AU202" s="231"/>
      <c r="AV202" s="231"/>
      <c r="AW202" s="233"/>
      <c r="AX202" s="232"/>
      <c r="AY202" s="231"/>
      <c r="AZ202" s="234"/>
      <c r="BA202" s="199"/>
      <c r="BB202" s="231"/>
      <c r="BC202" s="199"/>
      <c r="BD202" s="201"/>
      <c r="BE202" s="199"/>
      <c r="BF202" s="229"/>
      <c r="BG202" s="199"/>
      <c r="BH202" s="229"/>
      <c r="BI202" s="199"/>
      <c r="BJ202" s="199"/>
      <c r="BK202" s="199"/>
      <c r="BL202" s="229"/>
      <c r="BM202" s="199"/>
      <c r="BN202" s="229"/>
      <c r="BO202" s="199"/>
      <c r="BP202" s="199"/>
      <c r="BQ202" s="199"/>
      <c r="BR202" s="199"/>
      <c r="BS202" s="199"/>
      <c r="BT202" s="199"/>
      <c r="BU202" s="199"/>
      <c r="BV202" s="201"/>
      <c r="BW202" s="199"/>
      <c r="BX202" s="199"/>
      <c r="BY202" s="199"/>
      <c r="BZ202" s="200"/>
      <c r="CA202" s="229"/>
      <c r="CB202" s="200"/>
      <c r="CC202" s="192">
        <f t="shared" ref="CC202:CH202" si="29">IF($CI202=0,0,(CC203*$CI203+CC204*$CI204+CC205*$CI205)/$CI202)</f>
        <v>0</v>
      </c>
      <c r="CD202" s="192">
        <f t="shared" si="29"/>
        <v>0</v>
      </c>
      <c r="CE202" s="192">
        <f t="shared" si="29"/>
        <v>0</v>
      </c>
      <c r="CF202" s="192">
        <f t="shared" si="29"/>
        <v>0</v>
      </c>
      <c r="CG202" s="192">
        <f t="shared" si="29"/>
        <v>0</v>
      </c>
      <c r="CH202" s="192">
        <f t="shared" si="29"/>
        <v>0</v>
      </c>
      <c r="CI202" s="192">
        <f>SUM(CI203:CI205)</f>
        <v>0</v>
      </c>
      <c r="CJ202" s="192">
        <f>SUM(CJ203:CJ205)</f>
        <v>0</v>
      </c>
      <c r="CK202" s="192">
        <f>SUM(CK203:CK205)</f>
        <v>0</v>
      </c>
      <c r="CL202" s="199"/>
      <c r="CM202" s="199"/>
      <c r="CN202" s="199"/>
      <c r="CO202" s="199"/>
      <c r="CP202" s="199"/>
      <c r="CQ202" s="239"/>
      <c r="CR202" s="199"/>
      <c r="CS202" s="239"/>
      <c r="CT202" s="239"/>
      <c r="CU202" s="199"/>
      <c r="CV202" s="201"/>
      <c r="CW202" s="201"/>
      <c r="CX202" s="201"/>
      <c r="CY202" s="201"/>
      <c r="CZ202" s="201"/>
      <c r="DA202" s="201"/>
      <c r="DB202" s="201"/>
      <c r="DC202" s="201"/>
      <c r="DD202" s="199"/>
      <c r="DE202" s="192">
        <f>SUM(DE203:DE205)</f>
        <v>0</v>
      </c>
      <c r="DF202" s="192">
        <f>SUM(DF203:DF205)</f>
        <v>0</v>
      </c>
      <c r="DG202" s="192">
        <f>SUM(DG203:DG205)</f>
        <v>0</v>
      </c>
      <c r="DH202" s="199"/>
      <c r="DI202" s="201"/>
      <c r="DJ202" s="180">
        <f>CI202</f>
        <v>0</v>
      </c>
      <c r="DK202" s="192">
        <f>DJ202+IF(LEN(DM198)=0,IF(LEN(DM194)=0,IF(LEN(DM190)=0,DI190,DM190),DM194),DM198)</f>
        <v>0</v>
      </c>
      <c r="DL202" s="192">
        <f>SUM(DL203:DL205)</f>
        <v>0</v>
      </c>
      <c r="DM202" s="268">
        <f>IF(LOWER(CA202)="мазутопровод",0,DK202-DL202)</f>
        <v>0</v>
      </c>
      <c r="DN202" s="199"/>
      <c r="DO202" s="199" t="str">
        <f>Z190&amp;"::"&amp;AB202</f>
        <v>::IV квартал (01.10 - 31.12)</v>
      </c>
      <c r="DP202" s="199"/>
      <c r="DQ202" s="199"/>
      <c r="DR202" s="199"/>
      <c r="DS202" s="199"/>
      <c r="DT202" s="199"/>
      <c r="DU202" s="199"/>
      <c r="DV202" s="199"/>
      <c r="DW202" s="199"/>
      <c r="DX202" s="199"/>
      <c r="DY202" s="199"/>
      <c r="DZ202" s="199"/>
      <c r="EA202" s="199"/>
      <c r="EB202" s="199"/>
      <c r="EC202" s="199"/>
      <c r="ED202" s="199"/>
      <c r="EE202" s="199"/>
      <c r="EF202" s="199"/>
      <c r="EG202" s="199"/>
      <c r="EH202" s="199"/>
      <c r="EI202" s="262"/>
      <c r="EJ202" s="193"/>
      <c r="EK202" s="169"/>
      <c r="EL202" s="169"/>
      <c r="EM202" s="169"/>
      <c r="EN202" s="169"/>
      <c r="EO202" s="169"/>
      <c r="EP202" s="169"/>
      <c r="EQ202" s="169"/>
      <c r="ER202" s="169"/>
      <c r="ES202" s="169"/>
      <c r="ET202" s="169"/>
      <c r="EU202" s="169"/>
      <c r="EV202" s="169"/>
      <c r="EW202" s="169"/>
      <c r="EX202" s="169"/>
      <c r="EY202" s="169"/>
      <c r="EZ202" s="169"/>
      <c r="FA202" s="169"/>
      <c r="FB202" s="169"/>
      <c r="FC202" s="169"/>
      <c r="FD202" s="169"/>
      <c r="FE202" s="169"/>
      <c r="FF202" s="169"/>
      <c r="FG202" s="169"/>
      <c r="FH202" s="169"/>
      <c r="FI202" s="169"/>
      <c r="FJ202" s="169"/>
      <c r="FK202" s="169"/>
      <c r="FL202" s="169"/>
      <c r="FM202" s="169"/>
      <c r="FN202" s="169"/>
      <c r="FO202" s="169"/>
      <c r="FP202" s="169"/>
      <c r="FQ202" s="169"/>
      <c r="FR202" s="169"/>
      <c r="FS202" s="169"/>
      <c r="FT202" s="169"/>
      <c r="FU202" s="169"/>
      <c r="FV202" s="169"/>
      <c r="FW202" s="169"/>
      <c r="FX202" s="169"/>
      <c r="FY202" s="169"/>
      <c r="FZ202" s="169"/>
      <c r="GA202" s="169"/>
      <c r="GB202" s="169"/>
      <c r="GC202" s="169"/>
      <c r="GD202" s="169"/>
      <c r="GE202" s="169"/>
      <c r="GF202" s="169"/>
      <c r="GG202" s="169"/>
      <c r="GH202" s="169"/>
      <c r="GI202" s="169"/>
      <c r="GJ202" s="169"/>
      <c r="GK202" s="169"/>
      <c r="GL202" s="169"/>
      <c r="GM202" s="169"/>
    </row>
    <row r="203" spans="1:195" ht="12" customHeight="1">
      <c r="A203" s="169"/>
      <c r="B203" s="169"/>
      <c r="C203" s="169"/>
      <c r="D203" s="169"/>
      <c r="E203" s="128"/>
      <c r="F203" s="128"/>
      <c r="G203" s="128"/>
      <c r="H203" s="128"/>
      <c r="I203" s="128"/>
      <c r="J203" s="128"/>
      <c r="K203" s="128"/>
      <c r="L203" s="128"/>
      <c r="M203" s="128"/>
      <c r="N203" s="128"/>
      <c r="O203" s="128"/>
      <c r="P203" s="128"/>
      <c r="Q203" s="128"/>
      <c r="R203" s="128"/>
      <c r="S203" s="128"/>
      <c r="T203" s="128"/>
      <c r="U203" s="128"/>
      <c r="V203" s="128"/>
      <c r="W203" s="128"/>
      <c r="X203" s="128"/>
      <c r="Y203" s="129"/>
      <c r="Z203" s="515"/>
      <c r="AA203" s="517"/>
      <c r="AB203" s="198" t="s">
        <v>626</v>
      </c>
      <c r="AC203" s="228" t="s">
        <v>105</v>
      </c>
      <c r="AD203" s="251"/>
      <c r="AE203" s="252"/>
      <c r="AF203" s="252"/>
      <c r="AG203" s="253"/>
      <c r="AH203" s="254"/>
      <c r="AI203" s="199"/>
      <c r="AJ203" s="251"/>
      <c r="AK203" s="252"/>
      <c r="AL203" s="252"/>
      <c r="AM203" s="253"/>
      <c r="AN203" s="254"/>
      <c r="AO203" s="199"/>
      <c r="AP203" s="199" t="str">
        <f>IF(AO203="","",AO203)</f>
        <v/>
      </c>
      <c r="AQ203" s="255"/>
      <c r="AR203" s="387"/>
      <c r="AS203" s="255"/>
      <c r="AT203" s="255"/>
      <c r="AU203" s="387"/>
      <c r="AV203" s="255"/>
      <c r="AW203" s="256"/>
      <c r="AX203" s="257"/>
      <c r="AY203" s="258"/>
      <c r="AZ203" s="387"/>
      <c r="BA203" s="199"/>
      <c r="BB203" s="255"/>
      <c r="BC203" s="199"/>
      <c r="BD203" s="259"/>
      <c r="BE203" s="199"/>
      <c r="BF203" s="260"/>
      <c r="BG203" s="199"/>
      <c r="BH203" s="260"/>
      <c r="BI203" s="199"/>
      <c r="BJ203" s="199"/>
      <c r="BK203" s="199"/>
      <c r="BL203" s="256"/>
      <c r="BM203" s="199"/>
      <c r="BN203" s="256"/>
      <c r="BO203" s="199"/>
      <c r="BP203" s="199"/>
      <c r="BQ203" s="199"/>
      <c r="BR203" s="199"/>
      <c r="BS203" s="199"/>
      <c r="BT203" s="199"/>
      <c r="BU203" s="199"/>
      <c r="BV203" s="230"/>
      <c r="BW203" s="199"/>
      <c r="BX203" s="199"/>
      <c r="BY203" s="199"/>
      <c r="BZ203" s="200"/>
      <c r="CA203" s="261"/>
      <c r="CB203" s="200"/>
      <c r="CC203" s="185"/>
      <c r="CD203" s="192">
        <f>CC203*$T203</f>
        <v>0</v>
      </c>
      <c r="CE203" s="185"/>
      <c r="CF203" s="192">
        <f>CE203*$T203</f>
        <v>0</v>
      </c>
      <c r="CG203" s="192">
        <f>CC203-CE203-CW203</f>
        <v>0</v>
      </c>
      <c r="CH203" s="192">
        <f>CD203-CF203-CW203*$T203</f>
        <v>0</v>
      </c>
      <c r="CI203" s="185"/>
      <c r="CJ203" s="192">
        <f t="shared" ref="CJ203:CK205" si="30">CC203*$CI203/1000</f>
        <v>0</v>
      </c>
      <c r="CK203" s="192">
        <f t="shared" si="30"/>
        <v>0</v>
      </c>
      <c r="CL203" s="199"/>
      <c r="CM203" s="199"/>
      <c r="CN203" s="199"/>
      <c r="CO203" s="199"/>
      <c r="CP203" s="199"/>
      <c r="CQ203" s="240"/>
      <c r="CR203" s="199"/>
      <c r="CS203" s="239"/>
      <c r="CT203" s="239"/>
      <c r="CU203" s="199"/>
      <c r="CV203" s="201"/>
      <c r="CW203" s="201"/>
      <c r="CX203" s="201"/>
      <c r="CY203" s="201"/>
      <c r="CZ203" s="201"/>
      <c r="DA203" s="201"/>
      <c r="DB203" s="201"/>
      <c r="DC203" s="201"/>
      <c r="DD203" s="199"/>
      <c r="DE203" s="192">
        <f>SUM(DF203:DG203)</f>
        <v>0</v>
      </c>
      <c r="DF203" s="185"/>
      <c r="DG203" s="185"/>
      <c r="DH203" s="199"/>
      <c r="DI203" s="201"/>
      <c r="DJ203" s="201"/>
      <c r="DK203" s="201"/>
      <c r="DL203" s="214">
        <f>DE203</f>
        <v>0</v>
      </c>
      <c r="DM203" s="201"/>
      <c r="DN203" s="199"/>
      <c r="DO203" s="199"/>
      <c r="DP203" s="199"/>
      <c r="DQ203" s="199"/>
      <c r="DR203" s="199"/>
      <c r="DS203" s="199"/>
      <c r="DT203" s="199"/>
      <c r="DU203" s="199"/>
      <c r="DV203" s="199"/>
      <c r="DW203" s="199"/>
      <c r="DX203" s="199"/>
      <c r="DY203" s="199"/>
      <c r="DZ203" s="199"/>
      <c r="EA203" s="199"/>
      <c r="EB203" s="199"/>
      <c r="EC203" s="199"/>
      <c r="ED203" s="199"/>
      <c r="EE203" s="199"/>
      <c r="EF203" s="199"/>
      <c r="EG203" s="199"/>
      <c r="EH203" s="199"/>
      <c r="EI203" s="262"/>
      <c r="EJ203" s="193"/>
      <c r="EK203" s="169"/>
      <c r="EL203" s="169"/>
      <c r="EM203" s="169"/>
      <c r="EN203" s="169"/>
      <c r="EO203" s="169"/>
      <c r="EP203" s="169"/>
      <c r="EQ203" s="169"/>
      <c r="ER203" s="169"/>
      <c r="ES203" s="169"/>
      <c r="ET203" s="169"/>
      <c r="EU203" s="169"/>
      <c r="EV203" s="169"/>
      <c r="EW203" s="169"/>
      <c r="EX203" s="169"/>
      <c r="EY203" s="169"/>
      <c r="EZ203" s="169"/>
      <c r="FA203" s="169"/>
      <c r="FB203" s="169"/>
      <c r="FC203" s="169"/>
      <c r="FD203" s="169"/>
      <c r="FE203" s="169"/>
      <c r="FF203" s="169"/>
      <c r="FG203" s="169"/>
      <c r="FH203" s="169"/>
      <c r="FI203" s="169"/>
      <c r="FJ203" s="169"/>
      <c r="FK203" s="169"/>
      <c r="FL203" s="169"/>
      <c r="FM203" s="169"/>
      <c r="FN203" s="169"/>
      <c r="FO203" s="169"/>
      <c r="FP203" s="169"/>
      <c r="FQ203" s="169"/>
      <c r="FR203" s="169"/>
      <c r="FS203" s="169"/>
      <c r="FT203" s="169"/>
      <c r="FU203" s="169"/>
      <c r="FV203" s="169"/>
      <c r="FW203" s="169"/>
      <c r="FX203" s="169"/>
      <c r="FY203" s="169"/>
      <c r="FZ203" s="169"/>
      <c r="GA203" s="169"/>
      <c r="GB203" s="169"/>
      <c r="GC203" s="169"/>
      <c r="GD203" s="169"/>
      <c r="GE203" s="169"/>
      <c r="GF203" s="169"/>
      <c r="GG203" s="169"/>
      <c r="GH203" s="169"/>
      <c r="GI203" s="169"/>
      <c r="GJ203" s="169"/>
      <c r="GK203" s="169"/>
      <c r="GL203" s="169"/>
      <c r="GM203" s="169"/>
    </row>
    <row r="204" spans="1:195" ht="12" customHeight="1">
      <c r="A204" s="169"/>
      <c r="B204" s="169"/>
      <c r="C204" s="169"/>
      <c r="D204" s="169"/>
      <c r="E204" s="128"/>
      <c r="F204" s="128"/>
      <c r="G204" s="128"/>
      <c r="H204" s="128"/>
      <c r="I204" s="128"/>
      <c r="J204" s="128"/>
      <c r="K204" s="128"/>
      <c r="L204" s="128"/>
      <c r="M204" s="128"/>
      <c r="N204" s="128"/>
      <c r="O204" s="128"/>
      <c r="P204" s="128"/>
      <c r="Q204" s="128"/>
      <c r="R204" s="128"/>
      <c r="S204" s="128"/>
      <c r="T204" s="128"/>
      <c r="U204" s="128"/>
      <c r="V204" s="128"/>
      <c r="W204" s="128"/>
      <c r="X204" s="128"/>
      <c r="Y204" s="129"/>
      <c r="Z204" s="515"/>
      <c r="AA204" s="517"/>
      <c r="AB204" s="198" t="s">
        <v>627</v>
      </c>
      <c r="AC204" s="228" t="s">
        <v>105</v>
      </c>
      <c r="AD204" s="251"/>
      <c r="AE204" s="252"/>
      <c r="AF204" s="252"/>
      <c r="AG204" s="253"/>
      <c r="AH204" s="254"/>
      <c r="AI204" s="199"/>
      <c r="AJ204" s="251"/>
      <c r="AK204" s="252"/>
      <c r="AL204" s="252"/>
      <c r="AM204" s="253"/>
      <c r="AN204" s="254"/>
      <c r="AO204" s="199"/>
      <c r="AP204" s="199" t="str">
        <f>IF(AO204="","",AO204)</f>
        <v/>
      </c>
      <c r="AQ204" s="255"/>
      <c r="AR204" s="387"/>
      <c r="AS204" s="255"/>
      <c r="AT204" s="255"/>
      <c r="AU204" s="387"/>
      <c r="AV204" s="255"/>
      <c r="AW204" s="256"/>
      <c r="AX204" s="257"/>
      <c r="AY204" s="258"/>
      <c r="AZ204" s="387"/>
      <c r="BA204" s="199"/>
      <c r="BB204" s="255"/>
      <c r="BC204" s="199"/>
      <c r="BD204" s="259"/>
      <c r="BE204" s="199"/>
      <c r="BF204" s="260"/>
      <c r="BG204" s="199"/>
      <c r="BH204" s="260"/>
      <c r="BI204" s="199"/>
      <c r="BJ204" s="199"/>
      <c r="BK204" s="199"/>
      <c r="BL204" s="256"/>
      <c r="BM204" s="199"/>
      <c r="BN204" s="256"/>
      <c r="BO204" s="199"/>
      <c r="BP204" s="199"/>
      <c r="BQ204" s="199"/>
      <c r="BR204" s="199"/>
      <c r="BS204" s="199"/>
      <c r="BT204" s="199"/>
      <c r="BU204" s="199"/>
      <c r="BV204" s="230"/>
      <c r="BW204" s="199"/>
      <c r="BX204" s="199"/>
      <c r="BY204" s="199"/>
      <c r="BZ204" s="200"/>
      <c r="CA204" s="261"/>
      <c r="CB204" s="200"/>
      <c r="CC204" s="185"/>
      <c r="CD204" s="192">
        <f>CC204*$T204</f>
        <v>0</v>
      </c>
      <c r="CE204" s="185"/>
      <c r="CF204" s="192">
        <f>CE204*$T204</f>
        <v>0</v>
      </c>
      <c r="CG204" s="192">
        <f>CC204-CE204-CW204</f>
        <v>0</v>
      </c>
      <c r="CH204" s="192">
        <f>CD204-CF204-CW204*$T204</f>
        <v>0</v>
      </c>
      <c r="CI204" s="185"/>
      <c r="CJ204" s="192">
        <f t="shared" si="30"/>
        <v>0</v>
      </c>
      <c r="CK204" s="192">
        <f t="shared" si="30"/>
        <v>0</v>
      </c>
      <c r="CL204" s="199"/>
      <c r="CM204" s="199"/>
      <c r="CN204" s="199"/>
      <c r="CO204" s="199"/>
      <c r="CP204" s="199"/>
      <c r="CQ204" s="240"/>
      <c r="CR204" s="199"/>
      <c r="CS204" s="239"/>
      <c r="CT204" s="239"/>
      <c r="CU204" s="199"/>
      <c r="CV204" s="201"/>
      <c r="CW204" s="201"/>
      <c r="CX204" s="201"/>
      <c r="CY204" s="201"/>
      <c r="CZ204" s="201"/>
      <c r="DA204" s="201"/>
      <c r="DB204" s="201"/>
      <c r="DC204" s="201"/>
      <c r="DD204" s="199"/>
      <c r="DE204" s="192">
        <f>SUM(DF204:DG204)</f>
        <v>0</v>
      </c>
      <c r="DF204" s="185"/>
      <c r="DG204" s="185"/>
      <c r="DH204" s="199"/>
      <c r="DI204" s="201"/>
      <c r="DJ204" s="201"/>
      <c r="DK204" s="201"/>
      <c r="DL204" s="214">
        <f>DE204</f>
        <v>0</v>
      </c>
      <c r="DM204" s="201"/>
      <c r="DN204" s="199"/>
      <c r="DO204" s="199"/>
      <c r="DP204" s="199"/>
      <c r="DQ204" s="199"/>
      <c r="DR204" s="199"/>
      <c r="DS204" s="199"/>
      <c r="DT204" s="199"/>
      <c r="DU204" s="199"/>
      <c r="DV204" s="199"/>
      <c r="DW204" s="199"/>
      <c r="DX204" s="199"/>
      <c r="DY204" s="199"/>
      <c r="DZ204" s="199"/>
      <c r="EA204" s="199"/>
      <c r="EB204" s="199"/>
      <c r="EC204" s="199"/>
      <c r="ED204" s="199"/>
      <c r="EE204" s="199"/>
      <c r="EF204" s="199"/>
      <c r="EG204" s="199"/>
      <c r="EH204" s="199"/>
      <c r="EI204" s="262"/>
      <c r="EJ204" s="193"/>
      <c r="EK204" s="169"/>
      <c r="EL204" s="169"/>
      <c r="EM204" s="169"/>
      <c r="EN204" s="169"/>
      <c r="EO204" s="169"/>
      <c r="EP204" s="169"/>
      <c r="EQ204" s="169"/>
      <c r="ER204" s="169"/>
      <c r="ES204" s="169"/>
      <c r="ET204" s="169"/>
      <c r="EU204" s="169"/>
      <c r="EV204" s="169"/>
      <c r="EW204" s="169"/>
      <c r="EX204" s="169"/>
      <c r="EY204" s="169"/>
      <c r="EZ204" s="169"/>
      <c r="FA204" s="169"/>
      <c r="FB204" s="169"/>
      <c r="FC204" s="169"/>
      <c r="FD204" s="169"/>
      <c r="FE204" s="169"/>
      <c r="FF204" s="169"/>
      <c r="FG204" s="169"/>
      <c r="FH204" s="169"/>
      <c r="FI204" s="169"/>
      <c r="FJ204" s="169"/>
      <c r="FK204" s="169"/>
      <c r="FL204" s="169"/>
      <c r="FM204" s="169"/>
      <c r="FN204" s="169"/>
      <c r="FO204" s="169"/>
      <c r="FP204" s="169"/>
      <c r="FQ204" s="169"/>
      <c r="FR204" s="169"/>
      <c r="FS204" s="169"/>
      <c r="FT204" s="169"/>
      <c r="FU204" s="169"/>
      <c r="FV204" s="169"/>
      <c r="FW204" s="169"/>
      <c r="FX204" s="169"/>
      <c r="FY204" s="169"/>
      <c r="FZ204" s="169"/>
      <c r="GA204" s="169"/>
      <c r="GB204" s="169"/>
      <c r="GC204" s="169"/>
      <c r="GD204" s="169"/>
      <c r="GE204" s="169"/>
      <c r="GF204" s="169"/>
      <c r="GG204" s="169"/>
      <c r="GH204" s="169"/>
      <c r="GI204" s="169"/>
      <c r="GJ204" s="169"/>
      <c r="GK204" s="169"/>
      <c r="GL204" s="169"/>
      <c r="GM204" s="169"/>
    </row>
    <row r="205" spans="1:195" ht="12" customHeight="1">
      <c r="A205" s="169"/>
      <c r="B205" s="169"/>
      <c r="C205" s="169"/>
      <c r="D205" s="169"/>
      <c r="E205" s="128"/>
      <c r="F205" s="128"/>
      <c r="G205" s="128"/>
      <c r="H205" s="128"/>
      <c r="I205" s="128"/>
      <c r="J205" s="128"/>
      <c r="K205" s="128"/>
      <c r="L205" s="128"/>
      <c r="M205" s="128"/>
      <c r="N205" s="128"/>
      <c r="O205" s="128"/>
      <c r="P205" s="128"/>
      <c r="Q205" s="128"/>
      <c r="R205" s="128"/>
      <c r="S205" s="128"/>
      <c r="T205" s="128"/>
      <c r="U205" s="128"/>
      <c r="V205" s="128"/>
      <c r="W205" s="128"/>
      <c r="X205" s="128"/>
      <c r="Y205" s="129"/>
      <c r="Z205" s="515"/>
      <c r="AA205" s="518"/>
      <c r="AB205" s="204" t="s">
        <v>628</v>
      </c>
      <c r="AC205" s="228" t="s">
        <v>105</v>
      </c>
      <c r="AD205" s="251"/>
      <c r="AE205" s="252"/>
      <c r="AF205" s="252"/>
      <c r="AG205" s="253"/>
      <c r="AH205" s="254"/>
      <c r="AI205" s="199"/>
      <c r="AJ205" s="251"/>
      <c r="AK205" s="252"/>
      <c r="AL205" s="252"/>
      <c r="AM205" s="253"/>
      <c r="AN205" s="254"/>
      <c r="AO205" s="199"/>
      <c r="AP205" s="199" t="str">
        <f>IF(AO205="","",AO205)</f>
        <v/>
      </c>
      <c r="AQ205" s="255"/>
      <c r="AR205" s="387"/>
      <c r="AS205" s="255"/>
      <c r="AT205" s="255"/>
      <c r="AU205" s="387"/>
      <c r="AV205" s="255"/>
      <c r="AW205" s="256"/>
      <c r="AX205" s="257"/>
      <c r="AY205" s="258"/>
      <c r="AZ205" s="387"/>
      <c r="BA205" s="199"/>
      <c r="BB205" s="255"/>
      <c r="BC205" s="199"/>
      <c r="BD205" s="259"/>
      <c r="BE205" s="199"/>
      <c r="BF205" s="260"/>
      <c r="BG205" s="199"/>
      <c r="BH205" s="260"/>
      <c r="BI205" s="199"/>
      <c r="BJ205" s="199"/>
      <c r="BK205" s="199"/>
      <c r="BL205" s="256"/>
      <c r="BM205" s="199"/>
      <c r="BN205" s="256"/>
      <c r="BO205" s="199"/>
      <c r="BP205" s="199"/>
      <c r="BQ205" s="199"/>
      <c r="BR205" s="199"/>
      <c r="BS205" s="199"/>
      <c r="BT205" s="199"/>
      <c r="BU205" s="199"/>
      <c r="BV205" s="230"/>
      <c r="BW205" s="199"/>
      <c r="BX205" s="199"/>
      <c r="BY205" s="199"/>
      <c r="BZ205" s="200"/>
      <c r="CA205" s="261"/>
      <c r="CB205" s="200"/>
      <c r="CC205" s="185"/>
      <c r="CD205" s="192">
        <f>CC205*$T205</f>
        <v>0</v>
      </c>
      <c r="CE205" s="185"/>
      <c r="CF205" s="192">
        <f>CE205*$T205</f>
        <v>0</v>
      </c>
      <c r="CG205" s="192">
        <f>CC205-CE205-CW205</f>
        <v>0</v>
      </c>
      <c r="CH205" s="192">
        <f>CD205-CF205-CW205*$T205</f>
        <v>0</v>
      </c>
      <c r="CI205" s="185"/>
      <c r="CJ205" s="192">
        <f t="shared" si="30"/>
        <v>0</v>
      </c>
      <c r="CK205" s="192">
        <f t="shared" si="30"/>
        <v>0</v>
      </c>
      <c r="CL205" s="199"/>
      <c r="CM205" s="199"/>
      <c r="CN205" s="199"/>
      <c r="CO205" s="199"/>
      <c r="CP205" s="199"/>
      <c r="CQ205" s="240"/>
      <c r="CR205" s="199"/>
      <c r="CS205" s="239"/>
      <c r="CT205" s="239"/>
      <c r="CU205" s="199"/>
      <c r="CV205" s="201"/>
      <c r="CW205" s="201"/>
      <c r="CX205" s="201"/>
      <c r="CY205" s="201"/>
      <c r="CZ205" s="201"/>
      <c r="DA205" s="201"/>
      <c r="DB205" s="201"/>
      <c r="DC205" s="201"/>
      <c r="DD205" s="199"/>
      <c r="DE205" s="192">
        <f>SUM(DF205:DG205)</f>
        <v>0</v>
      </c>
      <c r="DF205" s="185"/>
      <c r="DG205" s="185"/>
      <c r="DH205" s="199"/>
      <c r="DI205" s="201"/>
      <c r="DJ205" s="201"/>
      <c r="DK205" s="201"/>
      <c r="DL205" s="214">
        <f>DE205</f>
        <v>0</v>
      </c>
      <c r="DM205" s="201"/>
      <c r="DN205" s="199"/>
      <c r="DO205" s="199"/>
      <c r="DP205" s="199"/>
      <c r="DQ205" s="199"/>
      <c r="DR205" s="199"/>
      <c r="DS205" s="199"/>
      <c r="DT205" s="199"/>
      <c r="DU205" s="199"/>
      <c r="DV205" s="199"/>
      <c r="DW205" s="199"/>
      <c r="DX205" s="199"/>
      <c r="DY205" s="199"/>
      <c r="DZ205" s="199"/>
      <c r="EA205" s="199"/>
      <c r="EB205" s="199"/>
      <c r="EC205" s="199"/>
      <c r="ED205" s="199"/>
      <c r="EE205" s="199"/>
      <c r="EF205" s="199"/>
      <c r="EG205" s="199"/>
      <c r="EH205" s="199"/>
      <c r="EI205" s="262"/>
      <c r="EJ205" s="193"/>
      <c r="EK205" s="169"/>
      <c r="EL205" s="169"/>
      <c r="EM205" s="169"/>
      <c r="EN205" s="169"/>
      <c r="EO205" s="169"/>
      <c r="EP205" s="169"/>
      <c r="EQ205" s="169"/>
      <c r="ER205" s="169"/>
      <c r="ES205" s="169"/>
      <c r="ET205" s="169"/>
      <c r="EU205" s="169"/>
      <c r="EV205" s="169"/>
      <c r="EW205" s="169"/>
      <c r="EX205" s="169"/>
      <c r="EY205" s="169"/>
      <c r="EZ205" s="169"/>
      <c r="FA205" s="169"/>
      <c r="FB205" s="169"/>
      <c r="FC205" s="169"/>
      <c r="FD205" s="169"/>
      <c r="FE205" s="169"/>
      <c r="FF205" s="169"/>
      <c r="FG205" s="169"/>
      <c r="FH205" s="169"/>
      <c r="FI205" s="169"/>
      <c r="FJ205" s="169"/>
      <c r="FK205" s="169"/>
      <c r="FL205" s="169"/>
      <c r="FM205" s="169"/>
      <c r="FN205" s="169"/>
      <c r="FO205" s="169"/>
      <c r="FP205" s="169"/>
      <c r="FQ205" s="169"/>
      <c r="FR205" s="169"/>
      <c r="FS205" s="169"/>
      <c r="FT205" s="169"/>
      <c r="FU205" s="169"/>
      <c r="FV205" s="169"/>
      <c r="FW205" s="169"/>
      <c r="FX205" s="169"/>
      <c r="FY205" s="169"/>
      <c r="FZ205" s="169"/>
      <c r="GA205" s="169"/>
      <c r="GB205" s="169"/>
      <c r="GC205" s="169"/>
      <c r="GD205" s="169"/>
      <c r="GE205" s="169"/>
      <c r="GF205" s="169"/>
      <c r="GG205" s="169"/>
      <c r="GH205" s="169"/>
      <c r="GI205" s="169"/>
      <c r="GJ205" s="169"/>
      <c r="GK205" s="169"/>
      <c r="GL205" s="169"/>
      <c r="GM205" s="169"/>
    </row>
    <row r="206" spans="1:195" ht="11.25" customHeight="1">
      <c r="A206" s="128"/>
      <c r="B206" s="128"/>
      <c r="C206" s="128"/>
      <c r="D206" s="128"/>
      <c r="E206" s="128"/>
      <c r="F206" s="128"/>
      <c r="G206" s="128"/>
      <c r="H206" s="128"/>
      <c r="I206" s="128"/>
      <c r="J206" s="128"/>
      <c r="K206" s="128"/>
      <c r="L206" s="128"/>
      <c r="M206" s="128"/>
      <c r="N206" s="128"/>
      <c r="O206" s="128"/>
      <c r="P206" s="128"/>
      <c r="Q206" s="128"/>
      <c r="R206" s="128"/>
      <c r="S206" s="128"/>
      <c r="T206" s="128"/>
      <c r="U206" s="128"/>
      <c r="V206" s="128"/>
      <c r="W206" s="128"/>
      <c r="X206" s="128"/>
      <c r="Y206" s="128"/>
      <c r="Z206" s="142"/>
      <c r="AA206" s="142"/>
      <c r="AB206" s="142"/>
      <c r="AC206" s="142"/>
      <c r="AD206" s="142"/>
      <c r="AE206" s="142"/>
      <c r="AF206" s="142"/>
      <c r="AG206" s="142"/>
      <c r="AH206" s="142"/>
      <c r="AI206" s="142"/>
      <c r="AJ206" s="142"/>
      <c r="AK206" s="142"/>
      <c r="AL206" s="142"/>
      <c r="AM206" s="142"/>
      <c r="AN206" s="142"/>
      <c r="AO206" s="142"/>
      <c r="AP206" s="142"/>
      <c r="AQ206" s="142"/>
      <c r="AR206" s="142"/>
      <c r="AS206" s="142"/>
      <c r="AT206" s="142"/>
      <c r="AU206" s="142"/>
      <c r="AV206" s="142"/>
      <c r="AW206" s="142"/>
      <c r="AX206" s="142"/>
      <c r="AY206" s="142"/>
      <c r="AZ206" s="142"/>
      <c r="BA206" s="142"/>
      <c r="BB206" s="142"/>
      <c r="BC206" s="142"/>
      <c r="BD206" s="142"/>
      <c r="BE206" s="142"/>
      <c r="BF206" s="142"/>
      <c r="BG206" s="142"/>
      <c r="BH206" s="142"/>
      <c r="BI206" s="142"/>
      <c r="BJ206" s="142"/>
      <c r="BK206" s="142"/>
      <c r="BL206" s="142"/>
      <c r="BM206" s="142"/>
      <c r="BN206" s="142"/>
      <c r="BO206" s="142"/>
      <c r="BP206" s="142"/>
      <c r="BQ206" s="142"/>
      <c r="BR206" s="142"/>
      <c r="BS206" s="142"/>
      <c r="BT206" s="142"/>
      <c r="BU206" s="142"/>
      <c r="BV206" s="142"/>
      <c r="BW206" s="142"/>
      <c r="BX206" s="142"/>
      <c r="BY206" s="142"/>
      <c r="BZ206" s="142"/>
      <c r="CA206" s="142"/>
      <c r="CB206" s="142"/>
      <c r="CC206" s="142"/>
      <c r="CD206" s="142"/>
      <c r="CE206" s="142"/>
      <c r="CF206" s="142"/>
      <c r="CG206" s="142"/>
      <c r="CH206" s="142"/>
      <c r="CI206" s="142"/>
      <c r="CJ206" s="142"/>
      <c r="CK206" s="142"/>
      <c r="CL206" s="142"/>
      <c r="CM206" s="142"/>
      <c r="CN206" s="142"/>
      <c r="CO206" s="142"/>
      <c r="CP206" s="142"/>
      <c r="CQ206" s="212"/>
      <c r="CR206" s="212"/>
      <c r="CS206" s="212"/>
      <c r="CT206" s="212"/>
      <c r="CU206" s="212"/>
      <c r="CV206" s="212"/>
      <c r="CW206" s="212"/>
      <c r="CX206" s="212"/>
      <c r="CY206" s="212"/>
      <c r="CZ206" s="212"/>
      <c r="DA206" s="212"/>
      <c r="DB206" s="212"/>
      <c r="DC206" s="212"/>
      <c r="DD206" s="142"/>
      <c r="DE206" s="142"/>
      <c r="DF206" s="142"/>
      <c r="DG206" s="142"/>
      <c r="DH206" s="142"/>
      <c r="DI206" s="142"/>
      <c r="DJ206" s="142"/>
      <c r="DK206" s="142"/>
      <c r="DL206" s="142"/>
      <c r="DM206" s="142"/>
      <c r="DN206" s="142"/>
      <c r="DO206" s="142"/>
      <c r="DP206" s="142"/>
      <c r="DQ206" s="142"/>
      <c r="DR206" s="142"/>
      <c r="DS206" s="142"/>
      <c r="DT206" s="142"/>
      <c r="DU206" s="142"/>
      <c r="DV206" s="142"/>
      <c r="DW206" s="142"/>
      <c r="DX206" s="142"/>
      <c r="DY206" s="142"/>
      <c r="DZ206" s="142"/>
      <c r="EA206" s="142"/>
      <c r="EB206" s="142"/>
      <c r="EC206" s="142"/>
      <c r="ED206" s="142"/>
      <c r="EE206" s="142"/>
      <c r="EF206" s="142"/>
      <c r="EG206" s="142"/>
      <c r="EH206" s="142"/>
      <c r="EI206" s="142"/>
      <c r="EJ206" s="128"/>
      <c r="EK206" s="128"/>
      <c r="EL206" s="128"/>
      <c r="EM206" s="128"/>
      <c r="EN206" s="128"/>
      <c r="EO206" s="128"/>
      <c r="EP206" s="128"/>
      <c r="EQ206" s="128"/>
      <c r="ER206" s="128"/>
      <c r="ES206" s="128"/>
      <c r="ET206" s="128"/>
      <c r="EU206" s="128"/>
      <c r="EV206" s="128"/>
      <c r="EW206" s="128"/>
      <c r="EX206" s="128"/>
      <c r="EY206" s="128"/>
      <c r="EZ206" s="128"/>
      <c r="FA206" s="128"/>
      <c r="FB206" s="128"/>
      <c r="FC206" s="128"/>
      <c r="FD206" s="128"/>
      <c r="FE206" s="128"/>
      <c r="FF206" s="128"/>
      <c r="FG206" s="128"/>
      <c r="FH206" s="128"/>
      <c r="FI206" s="128"/>
      <c r="FJ206" s="128"/>
      <c r="FK206" s="128"/>
      <c r="FL206" s="128"/>
      <c r="FM206" s="128"/>
      <c r="FN206" s="128"/>
      <c r="FO206" s="128"/>
      <c r="FP206" s="128"/>
      <c r="FQ206" s="128"/>
      <c r="FR206" s="128"/>
      <c r="FS206" s="128"/>
      <c r="FT206" s="128"/>
      <c r="FU206" s="128"/>
      <c r="FV206" s="128"/>
      <c r="FW206" s="128"/>
      <c r="FX206" s="128"/>
      <c r="FY206" s="128"/>
      <c r="FZ206" s="128"/>
      <c r="GA206" s="128"/>
      <c r="GB206" s="128"/>
      <c r="GC206" s="128"/>
      <c r="GD206" s="128"/>
      <c r="GE206" s="128"/>
      <c r="GF206" s="128"/>
      <c r="GG206" s="128"/>
      <c r="GH206" s="128"/>
      <c r="GI206" s="128"/>
      <c r="GJ206" s="128"/>
      <c r="GK206" s="128"/>
      <c r="GL206" s="128"/>
      <c r="GM206" s="128"/>
    </row>
    <row r="207" spans="1:195" ht="11.25" customHeight="1">
      <c r="A207" s="128"/>
      <c r="B207" s="128"/>
      <c r="C207" s="128"/>
      <c r="D207" s="128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  <c r="Q207" s="128"/>
      <c r="R207" s="128"/>
      <c r="S207" s="128"/>
      <c r="T207" s="128"/>
      <c r="U207" s="128"/>
      <c r="V207" s="128"/>
      <c r="W207" s="128"/>
      <c r="X207" s="128"/>
      <c r="Y207" s="128"/>
      <c r="Z207" s="128"/>
      <c r="AA207" s="128"/>
      <c r="AB207" s="128"/>
      <c r="AC207" s="128"/>
      <c r="AD207" s="128"/>
      <c r="AE207" s="128"/>
      <c r="AF207" s="128"/>
      <c r="AG207" s="128"/>
      <c r="AH207" s="128"/>
      <c r="AI207" s="128"/>
      <c r="AJ207" s="128"/>
      <c r="AK207" s="128"/>
      <c r="AL207" s="128"/>
      <c r="AM207" s="128"/>
      <c r="AN207" s="128"/>
      <c r="AO207" s="128"/>
      <c r="AP207" s="128"/>
      <c r="AQ207" s="128"/>
      <c r="AR207" s="128"/>
      <c r="AS207" s="128"/>
      <c r="AT207" s="128"/>
      <c r="AU207" s="128"/>
      <c r="AV207" s="128"/>
      <c r="AW207" s="128"/>
      <c r="AX207" s="128"/>
      <c r="AY207" s="128"/>
      <c r="AZ207" s="128"/>
      <c r="BA207" s="128"/>
      <c r="BB207" s="128"/>
      <c r="BC207" s="128"/>
      <c r="BD207" s="128"/>
      <c r="BE207" s="128"/>
      <c r="BF207" s="128"/>
      <c r="BG207" s="128"/>
      <c r="BH207" s="128"/>
      <c r="BI207" s="128"/>
      <c r="BJ207" s="128"/>
      <c r="BK207" s="128"/>
      <c r="BL207" s="128"/>
      <c r="BM207" s="128"/>
      <c r="BN207" s="128"/>
      <c r="BO207" s="128"/>
      <c r="BP207" s="128"/>
      <c r="BQ207" s="128"/>
      <c r="BR207" s="128"/>
      <c r="BS207" s="128"/>
      <c r="BT207" s="128"/>
      <c r="BU207" s="128"/>
      <c r="BV207" s="128"/>
      <c r="BW207" s="128"/>
      <c r="BX207" s="128"/>
      <c r="BY207" s="128"/>
      <c r="BZ207" s="128"/>
      <c r="CA207" s="128"/>
      <c r="CB207" s="128"/>
      <c r="CC207" s="128"/>
      <c r="CD207" s="128"/>
      <c r="CE207" s="128"/>
      <c r="CF207" s="128"/>
      <c r="CG207" s="128"/>
      <c r="CH207" s="128"/>
      <c r="CI207" s="128"/>
      <c r="CJ207" s="128"/>
      <c r="CK207" s="128"/>
      <c r="CL207" s="128"/>
      <c r="CM207" s="128"/>
      <c r="CN207" s="128"/>
      <c r="CO207" s="128"/>
      <c r="CP207" s="128"/>
      <c r="CQ207" s="213"/>
      <c r="CR207" s="213"/>
      <c r="CS207" s="213"/>
      <c r="CT207" s="213"/>
      <c r="CU207" s="213"/>
      <c r="CV207" s="213"/>
      <c r="CW207" s="213"/>
      <c r="CX207" s="213"/>
      <c r="CY207" s="213"/>
      <c r="CZ207" s="213"/>
      <c r="DA207" s="213"/>
      <c r="DB207" s="213"/>
      <c r="DC207" s="213"/>
      <c r="DD207" s="128"/>
      <c r="DE207" s="128"/>
      <c r="DF207" s="128"/>
      <c r="DG207" s="128"/>
      <c r="DH207" s="128"/>
      <c r="DI207" s="128"/>
      <c r="DJ207" s="128"/>
      <c r="DK207" s="128"/>
      <c r="DL207" s="128"/>
      <c r="DM207" s="128"/>
      <c r="DN207" s="128"/>
      <c r="DO207" s="128"/>
      <c r="DP207" s="128"/>
      <c r="DQ207" s="128"/>
      <c r="DR207" s="128"/>
      <c r="DS207" s="128"/>
      <c r="DT207" s="128"/>
      <c r="DU207" s="128"/>
      <c r="DV207" s="128"/>
      <c r="DW207" s="128"/>
      <c r="DX207" s="128"/>
      <c r="DY207" s="128"/>
      <c r="DZ207" s="128"/>
      <c r="EA207" s="128"/>
      <c r="EB207" s="128"/>
      <c r="EC207" s="128"/>
      <c r="ED207" s="128"/>
      <c r="EE207" s="128"/>
      <c r="EF207" s="128"/>
      <c r="EG207" s="128"/>
      <c r="EH207" s="128"/>
      <c r="EI207" s="128"/>
      <c r="EJ207" s="128"/>
      <c r="EK207" s="128"/>
      <c r="EL207" s="128"/>
      <c r="EM207" s="128"/>
      <c r="EN207" s="128"/>
      <c r="EO207" s="128"/>
      <c r="EP207" s="128"/>
      <c r="EQ207" s="128"/>
      <c r="ER207" s="128"/>
      <c r="ES207" s="128"/>
      <c r="ET207" s="128"/>
      <c r="EU207" s="128"/>
      <c r="EV207" s="128"/>
      <c r="EW207" s="128"/>
      <c r="EX207" s="128"/>
      <c r="EY207" s="128"/>
      <c r="EZ207" s="128"/>
      <c r="FA207" s="128"/>
      <c r="FB207" s="128"/>
      <c r="FC207" s="128"/>
      <c r="FD207" s="128"/>
      <c r="FE207" s="128"/>
      <c r="FF207" s="128"/>
      <c r="FG207" s="128"/>
      <c r="FH207" s="128"/>
      <c r="FI207" s="128"/>
      <c r="FJ207" s="128"/>
      <c r="FK207" s="128"/>
      <c r="FL207" s="128"/>
      <c r="FM207" s="128"/>
      <c r="FN207" s="128"/>
      <c r="FO207" s="128"/>
      <c r="FP207" s="128"/>
      <c r="FQ207" s="128"/>
      <c r="FR207" s="128"/>
      <c r="FS207" s="128"/>
      <c r="FT207" s="128"/>
      <c r="FU207" s="128"/>
      <c r="FV207" s="128"/>
      <c r="FW207" s="128"/>
      <c r="FX207" s="128"/>
      <c r="FY207" s="128"/>
      <c r="FZ207" s="128"/>
      <c r="GA207" s="128"/>
      <c r="GB207" s="128"/>
      <c r="GC207" s="128"/>
      <c r="GD207" s="128"/>
      <c r="GE207" s="128"/>
      <c r="GF207" s="128"/>
      <c r="GG207" s="128"/>
      <c r="GH207" s="128"/>
      <c r="GI207" s="128"/>
      <c r="GJ207" s="128"/>
      <c r="GK207" s="128"/>
      <c r="GL207" s="128"/>
      <c r="GM207" s="128"/>
    </row>
    <row r="208" spans="1:195" ht="11.25" customHeight="1">
      <c r="A208" s="128"/>
      <c r="B208" s="128"/>
      <c r="C208" s="128"/>
      <c r="D208" s="128"/>
      <c r="E208" s="128"/>
      <c r="F208" s="128"/>
      <c r="G208" s="128"/>
      <c r="H208" s="128"/>
      <c r="I208" s="128"/>
      <c r="J208" s="128"/>
      <c r="K208" s="128"/>
      <c r="L208" s="128"/>
      <c r="M208" s="128"/>
      <c r="N208" s="128"/>
      <c r="O208" s="128"/>
      <c r="P208" s="128"/>
      <c r="Q208" s="128"/>
      <c r="R208" s="128"/>
      <c r="S208" s="128"/>
      <c r="T208" s="128"/>
      <c r="U208" s="128"/>
      <c r="V208" s="128"/>
      <c r="W208" s="128"/>
      <c r="X208" s="128"/>
      <c r="Y208" s="128"/>
      <c r="Z208" s="128"/>
      <c r="AA208" s="128"/>
      <c r="AB208" s="128"/>
      <c r="AC208" s="128"/>
      <c r="AD208" s="128"/>
      <c r="AE208" s="128"/>
      <c r="AF208" s="128"/>
      <c r="AG208" s="128"/>
      <c r="AH208" s="128"/>
      <c r="AI208" s="128"/>
      <c r="AJ208" s="128"/>
      <c r="AK208" s="128"/>
      <c r="AL208" s="128"/>
      <c r="AM208" s="128"/>
      <c r="AN208" s="128"/>
      <c r="AO208" s="128"/>
      <c r="AP208" s="128"/>
      <c r="AQ208" s="128"/>
      <c r="AR208" s="128"/>
      <c r="AS208" s="128"/>
      <c r="AT208" s="128"/>
      <c r="AU208" s="128"/>
      <c r="AV208" s="128"/>
      <c r="AW208" s="128"/>
      <c r="AX208" s="128"/>
      <c r="AY208" s="128"/>
      <c r="AZ208" s="128"/>
      <c r="BA208" s="128"/>
      <c r="BB208" s="128"/>
      <c r="BC208" s="128"/>
      <c r="BD208" s="128"/>
      <c r="BE208" s="128"/>
      <c r="BF208" s="128"/>
      <c r="BG208" s="128"/>
      <c r="BH208" s="128"/>
      <c r="BI208" s="128"/>
      <c r="BJ208" s="128"/>
      <c r="BK208" s="128"/>
      <c r="BL208" s="128"/>
      <c r="BM208" s="128"/>
      <c r="BN208" s="128"/>
      <c r="BO208" s="128"/>
      <c r="BP208" s="128"/>
      <c r="BQ208" s="128"/>
      <c r="BR208" s="128"/>
      <c r="BS208" s="128"/>
      <c r="BT208" s="128"/>
      <c r="BU208" s="128"/>
      <c r="BV208" s="128"/>
      <c r="BW208" s="128"/>
      <c r="BX208" s="128"/>
      <c r="BY208" s="128"/>
      <c r="BZ208" s="128"/>
      <c r="CA208" s="128"/>
      <c r="CB208" s="128"/>
      <c r="CC208" s="128"/>
      <c r="CD208" s="128"/>
      <c r="CE208" s="128"/>
      <c r="CF208" s="128"/>
      <c r="CG208" s="128"/>
      <c r="CH208" s="128"/>
      <c r="CI208" s="128"/>
      <c r="CJ208" s="519" t="s">
        <v>657</v>
      </c>
      <c r="CK208" s="519"/>
      <c r="CL208" s="519"/>
      <c r="CM208" s="519"/>
      <c r="CN208" s="519"/>
      <c r="CO208" s="519"/>
      <c r="CP208" s="129"/>
      <c r="CQ208" s="240"/>
      <c r="CR208" s="199"/>
      <c r="CS208" s="239"/>
      <c r="CT208" s="239"/>
      <c r="CU208" s="199"/>
      <c r="CV208" s="201"/>
      <c r="CW208" s="201"/>
      <c r="CX208" s="201"/>
      <c r="CY208" s="201"/>
      <c r="CZ208" s="201"/>
      <c r="DA208" s="201"/>
      <c r="DB208" s="201"/>
      <c r="DC208" s="201"/>
      <c r="DD208" s="183"/>
      <c r="DE208" s="128"/>
      <c r="DF208" s="128"/>
      <c r="DG208" s="128"/>
      <c r="DH208" s="128"/>
      <c r="DI208" s="128"/>
      <c r="DJ208" s="128"/>
      <c r="DK208" s="128"/>
      <c r="DL208" s="128"/>
      <c r="DM208" s="128"/>
      <c r="DN208" s="128"/>
      <c r="DO208" s="128"/>
      <c r="DP208" s="128"/>
      <c r="DQ208" s="128"/>
      <c r="DR208" s="128"/>
      <c r="DS208" s="128"/>
      <c r="DT208" s="128"/>
      <c r="DU208" s="128"/>
      <c r="DV208" s="128"/>
      <c r="DW208" s="128"/>
      <c r="DX208" s="128"/>
      <c r="DY208" s="128"/>
      <c r="DZ208" s="128"/>
      <c r="EA208" s="128"/>
      <c r="EB208" s="128"/>
      <c r="EC208" s="128"/>
      <c r="ED208" s="128"/>
      <c r="EE208" s="128"/>
      <c r="EF208" s="128"/>
      <c r="EG208" s="128"/>
      <c r="EH208" s="128"/>
      <c r="EI208" s="128"/>
      <c r="EJ208" s="128"/>
      <c r="EK208" s="128"/>
      <c r="EL208" s="128"/>
      <c r="EM208" s="128"/>
      <c r="EN208" s="128"/>
      <c r="EO208" s="128"/>
      <c r="EP208" s="128"/>
      <c r="EQ208" s="128"/>
      <c r="ER208" s="128"/>
      <c r="ES208" s="128"/>
      <c r="ET208" s="128"/>
      <c r="EU208" s="128"/>
      <c r="EV208" s="128"/>
      <c r="EW208" s="128"/>
      <c r="EX208" s="128"/>
      <c r="EY208" s="128"/>
      <c r="EZ208" s="128"/>
      <c r="FA208" s="128"/>
      <c r="FB208" s="128"/>
      <c r="FC208" s="128"/>
      <c r="FD208" s="128"/>
      <c r="FE208" s="128"/>
      <c r="FF208" s="128"/>
      <c r="FG208" s="128"/>
      <c r="FH208" s="128"/>
      <c r="FI208" s="128"/>
      <c r="FJ208" s="128"/>
      <c r="FK208" s="128"/>
      <c r="FL208" s="128"/>
      <c r="FM208" s="128"/>
      <c r="FN208" s="128"/>
      <c r="FO208" s="128"/>
      <c r="FP208" s="128"/>
      <c r="FQ208" s="128"/>
      <c r="FR208" s="128"/>
      <c r="FS208" s="128"/>
      <c r="FT208" s="128"/>
      <c r="FU208" s="128"/>
      <c r="FV208" s="128"/>
      <c r="FW208" s="128"/>
      <c r="FX208" s="128"/>
      <c r="FY208" s="128"/>
      <c r="FZ208" s="128"/>
      <c r="GA208" s="128"/>
      <c r="GB208" s="128"/>
      <c r="GC208" s="128"/>
      <c r="GD208" s="128"/>
      <c r="GE208" s="128"/>
      <c r="GF208" s="128"/>
      <c r="GG208" s="128"/>
      <c r="GH208" s="128"/>
      <c r="GI208" s="128"/>
      <c r="GJ208" s="128"/>
      <c r="GK208" s="128"/>
      <c r="GL208" s="128"/>
      <c r="GM208" s="128"/>
    </row>
    <row r="209" spans="1:195" ht="11.25" customHeight="1">
      <c r="A209" s="128"/>
      <c r="B209" s="128"/>
      <c r="C209" s="128"/>
      <c r="D209" s="128"/>
      <c r="E209" s="128"/>
      <c r="F209" s="128"/>
      <c r="G209" s="128"/>
      <c r="H209" s="128"/>
      <c r="I209" s="128"/>
      <c r="J209" s="128"/>
      <c r="K209" s="128"/>
      <c r="L209" s="128"/>
      <c r="M209" s="128"/>
      <c r="N209" s="128"/>
      <c r="O209" s="128"/>
      <c r="P209" s="128"/>
      <c r="Q209" s="128"/>
      <c r="R209" s="128"/>
      <c r="S209" s="128"/>
      <c r="T209" s="128"/>
      <c r="U209" s="128"/>
      <c r="V209" s="128"/>
      <c r="W209" s="128"/>
      <c r="X209" s="128"/>
      <c r="Y209" s="128"/>
      <c r="Z209" s="128"/>
      <c r="AA209" s="128"/>
      <c r="AB209" s="128"/>
      <c r="AC209" s="128"/>
      <c r="AD209" s="128"/>
      <c r="AE209" s="128"/>
      <c r="AF209" s="128"/>
      <c r="AG209" s="128"/>
      <c r="AH209" s="128"/>
      <c r="AI209" s="128"/>
      <c r="AJ209" s="128"/>
      <c r="AK209" s="128"/>
      <c r="AL209" s="128"/>
      <c r="AM209" s="128"/>
      <c r="AN209" s="128"/>
      <c r="AO209" s="128"/>
      <c r="AP209" s="128"/>
      <c r="AQ209" s="128"/>
      <c r="AR209" s="128"/>
      <c r="AS209" s="128"/>
      <c r="AT209" s="128"/>
      <c r="AU209" s="128"/>
      <c r="AV209" s="128"/>
      <c r="AW209" s="128"/>
      <c r="AX209" s="128"/>
      <c r="AY209" s="128"/>
      <c r="AZ209" s="128"/>
      <c r="BA209" s="128"/>
      <c r="BB209" s="128"/>
      <c r="BC209" s="128"/>
      <c r="BD209" s="128"/>
      <c r="BE209" s="128"/>
      <c r="BF209" s="128"/>
      <c r="BG209" s="128"/>
      <c r="BH209" s="128"/>
      <c r="BI209" s="128"/>
      <c r="BJ209" s="128"/>
      <c r="BK209" s="128"/>
      <c r="BL209" s="128"/>
      <c r="BM209" s="128"/>
      <c r="BN209" s="128"/>
      <c r="BO209" s="128"/>
      <c r="BP209" s="128"/>
      <c r="BQ209" s="128"/>
      <c r="BR209" s="128"/>
      <c r="BS209" s="128"/>
      <c r="BT209" s="128"/>
      <c r="BU209" s="128"/>
      <c r="BV209" s="128"/>
      <c r="BW209" s="128"/>
      <c r="BX209" s="128"/>
      <c r="BY209" s="128"/>
      <c r="BZ209" s="128"/>
      <c r="CA209" s="128"/>
      <c r="CB209" s="128"/>
      <c r="CC209" s="128"/>
      <c r="CD209" s="128"/>
      <c r="CE209" s="128"/>
      <c r="CF209" s="128"/>
      <c r="CG209" s="128"/>
      <c r="CH209" s="128"/>
      <c r="CI209" s="128"/>
      <c r="CJ209" s="519" t="s">
        <v>658</v>
      </c>
      <c r="CK209" s="519"/>
      <c r="CL209" s="519"/>
      <c r="CM209" s="519"/>
      <c r="CN209" s="519"/>
      <c r="CO209" s="519"/>
      <c r="CP209" s="129"/>
      <c r="CQ209" s="240"/>
      <c r="CR209" s="199"/>
      <c r="CS209" s="239"/>
      <c r="CT209" s="239"/>
      <c r="CU209" s="199"/>
      <c r="CV209" s="201"/>
      <c r="CW209" s="201"/>
      <c r="CX209" s="201"/>
      <c r="CY209" s="201"/>
      <c r="CZ209" s="201"/>
      <c r="DA209" s="201"/>
      <c r="DB209" s="201"/>
      <c r="DC209" s="201"/>
      <c r="DD209" s="183"/>
      <c r="DE209" s="128"/>
      <c r="DF209" s="128"/>
      <c r="DG209" s="128"/>
      <c r="DH209" s="128"/>
      <c r="DI209" s="128"/>
      <c r="DJ209" s="128"/>
      <c r="DK209" s="128"/>
      <c r="DL209" s="128"/>
      <c r="DM209" s="128"/>
      <c r="DN209" s="128"/>
      <c r="DO209" s="128"/>
      <c r="DP209" s="128"/>
      <c r="DQ209" s="128"/>
      <c r="DR209" s="128"/>
      <c r="DS209" s="128"/>
      <c r="DT209" s="128"/>
      <c r="DU209" s="128"/>
      <c r="DV209" s="128"/>
      <c r="DW209" s="128"/>
      <c r="DX209" s="128"/>
      <c r="DY209" s="128"/>
      <c r="DZ209" s="128"/>
      <c r="EA209" s="128"/>
      <c r="EB209" s="128"/>
      <c r="EC209" s="128"/>
      <c r="ED209" s="128"/>
      <c r="EE209" s="128"/>
      <c r="EF209" s="128"/>
      <c r="EG209" s="128"/>
      <c r="EH209" s="128"/>
      <c r="EI209" s="128"/>
      <c r="EJ209" s="128"/>
      <c r="EK209" s="128"/>
      <c r="EL209" s="128"/>
      <c r="EM209" s="128"/>
      <c r="EN209" s="128"/>
      <c r="EO209" s="128"/>
      <c r="EP209" s="128"/>
      <c r="EQ209" s="128"/>
      <c r="ER209" s="128"/>
      <c r="ES209" s="128"/>
      <c r="ET209" s="128"/>
      <c r="EU209" s="128"/>
      <c r="EV209" s="128"/>
      <c r="EW209" s="128"/>
      <c r="EX209" s="128"/>
      <c r="EY209" s="128"/>
      <c r="EZ209" s="128"/>
      <c r="FA209" s="128"/>
      <c r="FB209" s="128"/>
      <c r="FC209" s="128"/>
      <c r="FD209" s="128"/>
      <c r="FE209" s="128"/>
      <c r="FF209" s="128"/>
      <c r="FG209" s="128"/>
      <c r="FH209" s="128"/>
      <c r="FI209" s="128"/>
      <c r="FJ209" s="128"/>
      <c r="FK209" s="128"/>
      <c r="FL209" s="128"/>
      <c r="FM209" s="128"/>
      <c r="FN209" s="128"/>
      <c r="FO209" s="128"/>
      <c r="FP209" s="128"/>
      <c r="FQ209" s="128"/>
      <c r="FR209" s="128"/>
      <c r="FS209" s="128"/>
      <c r="FT209" s="128"/>
      <c r="FU209" s="128"/>
      <c r="FV209" s="128"/>
      <c r="FW209" s="128"/>
      <c r="FX209" s="128"/>
      <c r="FY209" s="128"/>
      <c r="FZ209" s="128"/>
      <c r="GA209" s="128"/>
      <c r="GB209" s="128"/>
      <c r="GC209" s="128"/>
      <c r="GD209" s="128"/>
      <c r="GE209" s="128"/>
      <c r="GF209" s="128"/>
      <c r="GG209" s="128"/>
      <c r="GH209" s="128"/>
      <c r="GI209" s="128"/>
      <c r="GJ209" s="128"/>
      <c r="GK209" s="128"/>
      <c r="GL209" s="128"/>
      <c r="GM209" s="128"/>
    </row>
    <row r="210" spans="1:195" ht="11.25" customHeight="1">
      <c r="A210" s="128"/>
      <c r="B210" s="128"/>
      <c r="C210" s="128"/>
      <c r="D210" s="128"/>
      <c r="E210" s="128"/>
      <c r="F210" s="128"/>
      <c r="G210" s="128"/>
      <c r="H210" s="128"/>
      <c r="I210" s="128"/>
      <c r="J210" s="128"/>
      <c r="K210" s="128"/>
      <c r="L210" s="128"/>
      <c r="M210" s="128"/>
      <c r="N210" s="128"/>
      <c r="O210" s="128"/>
      <c r="P210" s="128"/>
      <c r="Q210" s="128"/>
      <c r="R210" s="128"/>
      <c r="S210" s="128"/>
      <c r="T210" s="128"/>
      <c r="U210" s="128"/>
      <c r="V210" s="128"/>
      <c r="W210" s="128"/>
      <c r="X210" s="128"/>
      <c r="Y210" s="128"/>
      <c r="Z210" s="128"/>
      <c r="AA210" s="128"/>
      <c r="AB210" s="128"/>
      <c r="AC210" s="128"/>
      <c r="AD210" s="128"/>
      <c r="AE210" s="128"/>
      <c r="AF210" s="128"/>
      <c r="AG210" s="128"/>
      <c r="AH210" s="128"/>
      <c r="AI210" s="128"/>
      <c r="AJ210" s="128"/>
      <c r="AK210" s="128"/>
      <c r="AL210" s="128"/>
      <c r="AM210" s="128"/>
      <c r="AN210" s="128"/>
      <c r="AO210" s="128"/>
      <c r="AP210" s="128"/>
      <c r="AQ210" s="128"/>
      <c r="AR210" s="128"/>
      <c r="AS210" s="128"/>
      <c r="AT210" s="128"/>
      <c r="AU210" s="128"/>
      <c r="AV210" s="128"/>
      <c r="AW210" s="128"/>
      <c r="AX210" s="128"/>
      <c r="AY210" s="128"/>
      <c r="AZ210" s="128"/>
      <c r="BA210" s="128"/>
      <c r="BB210" s="128"/>
      <c r="BC210" s="128"/>
      <c r="BD210" s="128"/>
      <c r="BE210" s="128"/>
      <c r="BF210" s="128"/>
      <c r="BG210" s="128"/>
      <c r="BH210" s="128"/>
      <c r="BI210" s="128"/>
      <c r="BJ210" s="128"/>
      <c r="BK210" s="128"/>
      <c r="BL210" s="128"/>
      <c r="BM210" s="128"/>
      <c r="BN210" s="128"/>
      <c r="BO210" s="128"/>
      <c r="BP210" s="128"/>
      <c r="BQ210" s="128"/>
      <c r="BR210" s="128"/>
      <c r="BS210" s="128"/>
      <c r="BT210" s="128"/>
      <c r="BU210" s="128"/>
      <c r="BV210" s="128"/>
      <c r="BW210" s="128"/>
      <c r="BX210" s="128"/>
      <c r="BY210" s="128"/>
      <c r="BZ210" s="128"/>
      <c r="CA210" s="128"/>
      <c r="CB210" s="128"/>
      <c r="CC210" s="128"/>
      <c r="CD210" s="128"/>
      <c r="CE210" s="128"/>
      <c r="CF210" s="128"/>
      <c r="CG210" s="128"/>
      <c r="CH210" s="128"/>
      <c r="CI210" s="128"/>
      <c r="CJ210" s="519" t="s">
        <v>659</v>
      </c>
      <c r="CK210" s="519"/>
      <c r="CL210" s="519"/>
      <c r="CM210" s="519"/>
      <c r="CN210" s="519"/>
      <c r="CO210" s="519"/>
      <c r="CP210" s="129"/>
      <c r="CQ210" s="240"/>
      <c r="CR210" s="199"/>
      <c r="CS210" s="239"/>
      <c r="CT210" s="239"/>
      <c r="CU210" s="199"/>
      <c r="CV210" s="201"/>
      <c r="CW210" s="201"/>
      <c r="CX210" s="201"/>
      <c r="CY210" s="201"/>
      <c r="CZ210" s="201"/>
      <c r="DA210" s="201"/>
      <c r="DB210" s="201"/>
      <c r="DC210" s="201"/>
      <c r="DD210" s="183"/>
      <c r="DE210" s="128"/>
      <c r="DF210" s="128"/>
      <c r="DG210" s="128"/>
      <c r="DH210" s="128"/>
      <c r="DI210" s="128"/>
      <c r="DJ210" s="128"/>
      <c r="DK210" s="128"/>
      <c r="DL210" s="128"/>
      <c r="DM210" s="128"/>
      <c r="DN210" s="128"/>
      <c r="DO210" s="128"/>
      <c r="DP210" s="128"/>
      <c r="DQ210" s="128"/>
      <c r="DR210" s="128"/>
      <c r="DS210" s="128"/>
      <c r="DT210" s="128"/>
      <c r="DU210" s="128"/>
      <c r="DV210" s="128"/>
      <c r="DW210" s="128"/>
      <c r="DX210" s="128"/>
      <c r="DY210" s="128"/>
      <c r="DZ210" s="128"/>
      <c r="EA210" s="128"/>
      <c r="EB210" s="128"/>
      <c r="EC210" s="128"/>
      <c r="ED210" s="128"/>
      <c r="EE210" s="128"/>
      <c r="EF210" s="128"/>
      <c r="EG210" s="128"/>
      <c r="EH210" s="128"/>
      <c r="EI210" s="128"/>
      <c r="EJ210" s="128"/>
      <c r="EK210" s="128"/>
      <c r="EL210" s="128"/>
      <c r="EM210" s="128"/>
      <c r="EN210" s="128"/>
      <c r="EO210" s="128"/>
      <c r="EP210" s="128"/>
      <c r="EQ210" s="128"/>
      <c r="ER210" s="128"/>
      <c r="ES210" s="128"/>
      <c r="ET210" s="128"/>
      <c r="EU210" s="128"/>
      <c r="EV210" s="128"/>
      <c r="EW210" s="128"/>
      <c r="EX210" s="128"/>
      <c r="EY210" s="128"/>
      <c r="EZ210" s="128"/>
      <c r="FA210" s="128"/>
      <c r="FB210" s="128"/>
      <c r="FC210" s="128"/>
      <c r="FD210" s="128"/>
      <c r="FE210" s="128"/>
      <c r="FF210" s="128"/>
      <c r="FG210" s="128"/>
      <c r="FH210" s="128"/>
      <c r="FI210" s="128"/>
      <c r="FJ210" s="128"/>
      <c r="FK210" s="128"/>
      <c r="FL210" s="128"/>
      <c r="FM210" s="128"/>
      <c r="FN210" s="128"/>
      <c r="FO210" s="128"/>
      <c r="FP210" s="128"/>
      <c r="FQ210" s="128"/>
      <c r="FR210" s="128"/>
      <c r="FS210" s="128"/>
      <c r="FT210" s="128"/>
      <c r="FU210" s="128"/>
      <c r="FV210" s="128"/>
      <c r="FW210" s="128"/>
      <c r="FX210" s="128"/>
      <c r="FY210" s="128"/>
      <c r="FZ210" s="128"/>
      <c r="GA210" s="128"/>
      <c r="GB210" s="128"/>
      <c r="GC210" s="128"/>
      <c r="GD210" s="128"/>
      <c r="GE210" s="128"/>
      <c r="GF210" s="128"/>
      <c r="GG210" s="128"/>
      <c r="GH210" s="128"/>
      <c r="GI210" s="128"/>
      <c r="GJ210" s="128"/>
      <c r="GK210" s="128"/>
      <c r="GL210" s="128"/>
      <c r="GM210" s="128"/>
    </row>
    <row r="211" spans="1:195" ht="11.25" customHeight="1">
      <c r="A211" s="128"/>
      <c r="B211" s="128"/>
      <c r="C211" s="128"/>
      <c r="D211" s="128"/>
      <c r="E211" s="128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28"/>
      <c r="Q211" s="128"/>
      <c r="R211" s="128"/>
      <c r="S211" s="128"/>
      <c r="T211" s="128"/>
      <c r="U211" s="128"/>
      <c r="V211" s="128"/>
      <c r="W211" s="128"/>
      <c r="X211" s="128"/>
      <c r="Y211" s="128"/>
      <c r="Z211" s="128"/>
      <c r="AA211" s="128"/>
      <c r="AB211" s="128"/>
      <c r="AC211" s="128"/>
      <c r="AD211" s="128"/>
      <c r="AE211" s="128"/>
      <c r="AF211" s="128"/>
      <c r="AG211" s="128"/>
      <c r="AH211" s="128"/>
      <c r="AI211" s="128"/>
      <c r="AJ211" s="128"/>
      <c r="AK211" s="128"/>
      <c r="AL211" s="128"/>
      <c r="AM211" s="128"/>
      <c r="AN211" s="128"/>
      <c r="AO211" s="128"/>
      <c r="AP211" s="128"/>
      <c r="AQ211" s="128"/>
      <c r="AR211" s="128"/>
      <c r="AS211" s="128"/>
      <c r="AT211" s="128"/>
      <c r="AU211" s="128"/>
      <c r="AV211" s="128"/>
      <c r="AW211" s="128"/>
      <c r="AX211" s="128"/>
      <c r="AY211" s="128"/>
      <c r="AZ211" s="128"/>
      <c r="BA211" s="128"/>
      <c r="BB211" s="128"/>
      <c r="BC211" s="128"/>
      <c r="BD211" s="128"/>
      <c r="BE211" s="128"/>
      <c r="BF211" s="128"/>
      <c r="BG211" s="128"/>
      <c r="BH211" s="128"/>
      <c r="BI211" s="128"/>
      <c r="BJ211" s="128"/>
      <c r="BK211" s="128"/>
      <c r="BL211" s="128"/>
      <c r="BM211" s="128"/>
      <c r="BN211" s="128"/>
      <c r="BO211" s="128"/>
      <c r="BP211" s="128"/>
      <c r="BQ211" s="128"/>
      <c r="BR211" s="128"/>
      <c r="BS211" s="128"/>
      <c r="BT211" s="128"/>
      <c r="BU211" s="128"/>
      <c r="BV211" s="128"/>
      <c r="BW211" s="128"/>
      <c r="BX211" s="128"/>
      <c r="BY211" s="128"/>
      <c r="BZ211" s="128"/>
      <c r="CA211" s="128"/>
      <c r="CB211" s="128"/>
      <c r="CC211" s="128"/>
      <c r="CD211" s="128"/>
      <c r="CE211" s="128"/>
      <c r="CF211" s="128"/>
      <c r="CG211" s="128"/>
      <c r="CH211" s="128"/>
      <c r="CI211" s="128"/>
      <c r="CJ211" s="519" t="s">
        <v>660</v>
      </c>
      <c r="CK211" s="519"/>
      <c r="CL211" s="519"/>
      <c r="CM211" s="519"/>
      <c r="CN211" s="519"/>
      <c r="CO211" s="519"/>
      <c r="CP211" s="129"/>
      <c r="CQ211" s="240"/>
      <c r="CR211" s="199"/>
      <c r="CS211" s="239"/>
      <c r="CT211" s="239"/>
      <c r="CU211" s="199"/>
      <c r="CV211" s="201"/>
      <c r="CW211" s="201"/>
      <c r="CX211" s="201"/>
      <c r="CY211" s="201"/>
      <c r="CZ211" s="201"/>
      <c r="DA211" s="201"/>
      <c r="DB211" s="201"/>
      <c r="DC211" s="201"/>
      <c r="DD211" s="183"/>
      <c r="DE211" s="128"/>
      <c r="DF211" s="128"/>
      <c r="DG211" s="128"/>
      <c r="DH211" s="128"/>
      <c r="DI211" s="128"/>
      <c r="DJ211" s="128"/>
      <c r="DK211" s="128"/>
      <c r="DL211" s="128"/>
      <c r="DM211" s="128"/>
      <c r="DN211" s="128"/>
      <c r="DO211" s="128"/>
      <c r="DP211" s="128"/>
      <c r="DQ211" s="128"/>
      <c r="DR211" s="128"/>
      <c r="DS211" s="128"/>
      <c r="DT211" s="128"/>
      <c r="DU211" s="128"/>
      <c r="DV211" s="128"/>
      <c r="DW211" s="128"/>
      <c r="DX211" s="128"/>
      <c r="DY211" s="128"/>
      <c r="DZ211" s="128"/>
      <c r="EA211" s="128"/>
      <c r="EB211" s="128"/>
      <c r="EC211" s="128"/>
      <c r="ED211" s="128"/>
      <c r="EE211" s="128"/>
      <c r="EF211" s="128"/>
      <c r="EG211" s="128"/>
      <c r="EH211" s="128"/>
      <c r="EI211" s="128"/>
      <c r="EJ211" s="128"/>
      <c r="EK211" s="128"/>
      <c r="EL211" s="128"/>
      <c r="EM211" s="128"/>
      <c r="EN211" s="128"/>
      <c r="EO211" s="128"/>
      <c r="EP211" s="128"/>
      <c r="EQ211" s="128"/>
      <c r="ER211" s="128"/>
      <c r="ES211" s="128"/>
      <c r="ET211" s="128"/>
      <c r="EU211" s="128"/>
      <c r="EV211" s="128"/>
      <c r="EW211" s="128"/>
      <c r="EX211" s="128"/>
      <c r="EY211" s="128"/>
      <c r="EZ211" s="128"/>
      <c r="FA211" s="128"/>
      <c r="FB211" s="128"/>
      <c r="FC211" s="128"/>
      <c r="FD211" s="128"/>
      <c r="FE211" s="128"/>
      <c r="FF211" s="128"/>
      <c r="FG211" s="128"/>
      <c r="FH211" s="128"/>
      <c r="FI211" s="128"/>
      <c r="FJ211" s="128"/>
      <c r="FK211" s="128"/>
      <c r="FL211" s="128"/>
      <c r="FM211" s="128"/>
      <c r="FN211" s="128"/>
      <c r="FO211" s="128"/>
      <c r="FP211" s="128"/>
      <c r="FQ211" s="128"/>
      <c r="FR211" s="128"/>
      <c r="FS211" s="128"/>
      <c r="FT211" s="128"/>
      <c r="FU211" s="128"/>
      <c r="FV211" s="128"/>
      <c r="FW211" s="128"/>
      <c r="FX211" s="128"/>
      <c r="FY211" s="128"/>
      <c r="FZ211" s="128"/>
      <c r="GA211" s="128"/>
      <c r="GB211" s="128"/>
      <c r="GC211" s="128"/>
      <c r="GD211" s="128"/>
      <c r="GE211" s="128"/>
      <c r="GF211" s="128"/>
      <c r="GG211" s="128"/>
      <c r="GH211" s="128"/>
      <c r="GI211" s="128"/>
      <c r="GJ211" s="128"/>
      <c r="GK211" s="128"/>
      <c r="GL211" s="128"/>
      <c r="GM211" s="128"/>
    </row>
    <row r="212" spans="1:195" ht="11.25" customHeight="1">
      <c r="A212" s="128"/>
      <c r="B212" s="128"/>
      <c r="C212" s="128"/>
      <c r="D212" s="128"/>
      <c r="E212" s="128"/>
      <c r="F212" s="128"/>
      <c r="G212" s="128"/>
      <c r="H212" s="128"/>
      <c r="I212" s="128"/>
      <c r="J212" s="128"/>
      <c r="K212" s="128"/>
      <c r="L212" s="128"/>
      <c r="M212" s="128"/>
      <c r="N212" s="128"/>
      <c r="O212" s="128"/>
      <c r="P212" s="128"/>
      <c r="Q212" s="128"/>
      <c r="R212" s="128"/>
      <c r="S212" s="128"/>
      <c r="T212" s="128"/>
      <c r="U212" s="128"/>
      <c r="V212" s="128"/>
      <c r="W212" s="128"/>
      <c r="X212" s="128"/>
      <c r="Y212" s="128"/>
      <c r="Z212" s="128"/>
      <c r="AA212" s="128"/>
      <c r="AB212" s="128"/>
      <c r="AC212" s="128"/>
      <c r="AD212" s="128"/>
      <c r="AE212" s="128"/>
      <c r="AF212" s="128"/>
      <c r="AG212" s="128"/>
      <c r="AH212" s="128"/>
      <c r="AI212" s="128"/>
      <c r="AJ212" s="128"/>
      <c r="AK212" s="128"/>
      <c r="AL212" s="128"/>
      <c r="AM212" s="128"/>
      <c r="AN212" s="128"/>
      <c r="AO212" s="128"/>
      <c r="AP212" s="128"/>
      <c r="AQ212" s="128"/>
      <c r="AR212" s="128"/>
      <c r="AS212" s="128"/>
      <c r="AT212" s="128"/>
      <c r="AU212" s="128"/>
      <c r="AV212" s="128"/>
      <c r="AW212" s="128"/>
      <c r="AX212" s="128"/>
      <c r="AY212" s="128"/>
      <c r="AZ212" s="128"/>
      <c r="BA212" s="128"/>
      <c r="BB212" s="128"/>
      <c r="BC212" s="128"/>
      <c r="BD212" s="128"/>
      <c r="BE212" s="128"/>
      <c r="BF212" s="128"/>
      <c r="BG212" s="128"/>
      <c r="BH212" s="128"/>
      <c r="BI212" s="128"/>
      <c r="BJ212" s="128"/>
      <c r="BK212" s="128"/>
      <c r="BL212" s="128"/>
      <c r="BM212" s="128"/>
      <c r="BN212" s="128"/>
      <c r="BO212" s="128"/>
      <c r="BP212" s="128"/>
      <c r="BQ212" s="128"/>
      <c r="BR212" s="128"/>
      <c r="BS212" s="128"/>
      <c r="BT212" s="128"/>
      <c r="BU212" s="128"/>
      <c r="BV212" s="128"/>
      <c r="BW212" s="128"/>
      <c r="BX212" s="128"/>
      <c r="BY212" s="128"/>
      <c r="BZ212" s="128"/>
      <c r="CA212" s="128"/>
      <c r="CB212" s="128"/>
      <c r="CC212" s="128"/>
      <c r="CD212" s="128"/>
      <c r="CE212" s="128"/>
      <c r="CF212" s="128"/>
      <c r="CG212" s="128"/>
      <c r="CH212" s="128"/>
      <c r="CI212" s="128"/>
      <c r="CJ212" s="169"/>
      <c r="CK212" s="169"/>
      <c r="CL212" s="169"/>
      <c r="CM212" s="169"/>
      <c r="CN212" s="169"/>
      <c r="CO212" s="169"/>
      <c r="CP212" s="128"/>
      <c r="CQ212" s="212"/>
      <c r="CR212" s="212"/>
      <c r="CS212" s="212"/>
      <c r="CT212" s="212"/>
      <c r="CU212" s="212"/>
      <c r="CV212" s="212"/>
      <c r="CW212" s="212"/>
      <c r="CX212" s="212"/>
      <c r="CY212" s="212"/>
      <c r="CZ212" s="212"/>
      <c r="DA212" s="212"/>
      <c r="DB212" s="212"/>
      <c r="DC212" s="212"/>
      <c r="DD212" s="128"/>
      <c r="DE212" s="128"/>
      <c r="DF212" s="128"/>
      <c r="DG212" s="128"/>
      <c r="DH212" s="128"/>
      <c r="DI212" s="128"/>
      <c r="DJ212" s="128"/>
      <c r="DK212" s="128"/>
      <c r="DL212" s="128"/>
      <c r="DM212" s="128"/>
      <c r="DN212" s="128"/>
      <c r="DO212" s="128"/>
      <c r="DP212" s="128"/>
      <c r="DQ212" s="128"/>
      <c r="DR212" s="128"/>
      <c r="DS212" s="128"/>
      <c r="DT212" s="128"/>
      <c r="DU212" s="128"/>
      <c r="DV212" s="128"/>
      <c r="DW212" s="128"/>
      <c r="DX212" s="128"/>
      <c r="DY212" s="128"/>
      <c r="DZ212" s="128"/>
      <c r="EA212" s="128"/>
      <c r="EB212" s="128"/>
      <c r="EC212" s="128"/>
      <c r="ED212" s="128"/>
      <c r="EE212" s="128"/>
      <c r="EF212" s="128"/>
      <c r="EG212" s="128"/>
      <c r="EH212" s="128"/>
      <c r="EI212" s="128"/>
      <c r="EJ212" s="128"/>
      <c r="EK212" s="128"/>
      <c r="EL212" s="128"/>
      <c r="EM212" s="128"/>
      <c r="EN212" s="128"/>
      <c r="EO212" s="128"/>
      <c r="EP212" s="128"/>
      <c r="EQ212" s="128"/>
      <c r="ER212" s="128"/>
      <c r="ES212" s="128"/>
      <c r="ET212" s="128"/>
      <c r="EU212" s="128"/>
      <c r="EV212" s="128"/>
      <c r="EW212" s="128"/>
      <c r="EX212" s="128"/>
      <c r="EY212" s="128"/>
      <c r="EZ212" s="128"/>
      <c r="FA212" s="128"/>
      <c r="FB212" s="128"/>
      <c r="FC212" s="128"/>
      <c r="FD212" s="128"/>
      <c r="FE212" s="128"/>
      <c r="FF212" s="128"/>
      <c r="FG212" s="128"/>
      <c r="FH212" s="128"/>
      <c r="FI212" s="128"/>
      <c r="FJ212" s="128"/>
      <c r="FK212" s="128"/>
      <c r="FL212" s="128"/>
      <c r="FM212" s="128"/>
      <c r="FN212" s="128"/>
      <c r="FO212" s="128"/>
      <c r="FP212" s="128"/>
      <c r="FQ212" s="128"/>
      <c r="FR212" s="128"/>
      <c r="FS212" s="128"/>
      <c r="FT212" s="128"/>
      <c r="FU212" s="128"/>
      <c r="FV212" s="128"/>
      <c r="FW212" s="128"/>
      <c r="FX212" s="128"/>
      <c r="FY212" s="128"/>
      <c r="FZ212" s="128"/>
      <c r="GA212" s="128"/>
      <c r="GB212" s="128"/>
      <c r="GC212" s="128"/>
      <c r="GD212" s="128"/>
      <c r="GE212" s="128"/>
      <c r="GF212" s="128"/>
      <c r="GG212" s="128"/>
      <c r="GH212" s="128"/>
      <c r="GI212" s="128"/>
      <c r="GJ212" s="128"/>
      <c r="GK212" s="128"/>
      <c r="GL212" s="128"/>
      <c r="GM212" s="128"/>
    </row>
    <row r="213" spans="1:195" ht="11.25" customHeight="1">
      <c r="A213" s="128"/>
      <c r="B213" s="128"/>
      <c r="C213" s="128"/>
      <c r="D213" s="128"/>
      <c r="E213" s="128"/>
      <c r="F213" s="128"/>
      <c r="G213" s="128"/>
      <c r="H213" s="128"/>
      <c r="I213" s="128"/>
      <c r="J213" s="128"/>
      <c r="K213" s="128"/>
      <c r="L213" s="128"/>
      <c r="M213" s="128"/>
      <c r="N213" s="128"/>
      <c r="O213" s="128"/>
      <c r="P213" s="128"/>
      <c r="Q213" s="128"/>
      <c r="R213" s="128"/>
      <c r="S213" s="128"/>
      <c r="T213" s="128"/>
      <c r="U213" s="128"/>
      <c r="V213" s="128"/>
      <c r="W213" s="128"/>
      <c r="X213" s="128"/>
      <c r="Y213" s="128"/>
      <c r="Z213" s="128"/>
      <c r="AA213" s="128"/>
      <c r="AB213" s="128"/>
      <c r="AC213" s="128"/>
      <c r="AD213" s="128"/>
      <c r="AE213" s="128"/>
      <c r="AF213" s="128"/>
      <c r="AG213" s="128"/>
      <c r="AH213" s="128"/>
      <c r="AI213" s="128"/>
      <c r="AJ213" s="128"/>
      <c r="AK213" s="128"/>
      <c r="AL213" s="128"/>
      <c r="AM213" s="128"/>
      <c r="AN213" s="128"/>
      <c r="AO213" s="128"/>
      <c r="AP213" s="128"/>
      <c r="AQ213" s="128"/>
      <c r="AR213" s="128"/>
      <c r="AS213" s="128"/>
      <c r="AT213" s="128"/>
      <c r="AU213" s="128"/>
      <c r="AV213" s="128"/>
      <c r="AW213" s="128"/>
      <c r="AX213" s="128"/>
      <c r="AY213" s="128"/>
      <c r="AZ213" s="128"/>
      <c r="BA213" s="128"/>
      <c r="BB213" s="128"/>
      <c r="BC213" s="128"/>
      <c r="BD213" s="128"/>
      <c r="BE213" s="128"/>
      <c r="BF213" s="128"/>
      <c r="BG213" s="128"/>
      <c r="BH213" s="128"/>
      <c r="BI213" s="128"/>
      <c r="BJ213" s="128"/>
      <c r="BK213" s="128"/>
      <c r="BL213" s="128"/>
      <c r="BM213" s="128"/>
      <c r="BN213" s="128"/>
      <c r="BO213" s="128"/>
      <c r="BP213" s="128"/>
      <c r="BQ213" s="128"/>
      <c r="BR213" s="128"/>
      <c r="BS213" s="128"/>
      <c r="BT213" s="128"/>
      <c r="BU213" s="128"/>
      <c r="BV213" s="128"/>
      <c r="BW213" s="128"/>
      <c r="BX213" s="128"/>
      <c r="BY213" s="128"/>
      <c r="BZ213" s="128"/>
      <c r="CA213" s="128"/>
      <c r="CB213" s="128"/>
      <c r="CC213" s="128"/>
      <c r="CD213" s="128"/>
      <c r="CE213" s="128"/>
      <c r="CF213" s="128"/>
      <c r="CG213" s="128"/>
      <c r="CH213" s="128"/>
      <c r="CI213" s="128"/>
      <c r="CJ213" s="519" t="s">
        <v>661</v>
      </c>
      <c r="CK213" s="519"/>
      <c r="CL213" s="519"/>
      <c r="CM213" s="519"/>
      <c r="CN213" s="519"/>
      <c r="CO213" s="519"/>
      <c r="CP213" s="129"/>
      <c r="CQ213" s="240" t="s">
        <v>105</v>
      </c>
      <c r="CR213" s="199"/>
      <c r="CS213" s="241"/>
      <c r="CT213" s="241"/>
      <c r="CU213" s="199"/>
      <c r="CV213" s="192">
        <f>IF(CQ213="да",CW213*CI213/1000,0)</f>
        <v>0</v>
      </c>
      <c r="CW213" s="192">
        <f>CX213-IF(CZ213&gt;0,0,CZ213)*DC213</f>
        <v>44268.5</v>
      </c>
      <c r="CX213" s="214">
        <f>CY213+750</f>
        <v>10306</v>
      </c>
      <c r="CY213" s="214">
        <v>9556</v>
      </c>
      <c r="CZ213" s="192">
        <f>DA213-DB213</f>
        <v>-52250</v>
      </c>
      <c r="DA213" s="214">
        <f>IF(AB213="январь",EXPORT_PRICE_DIESEL_5_JAN,IF(AB213="февраль",EXPORT_PRICE_DIESEL_5_FEB,IF(AB213="март",EXPORT_PRICE_DIESEL_5_MAR,0)))</f>
        <v>0</v>
      </c>
      <c r="DB213" s="214">
        <v>52250</v>
      </c>
      <c r="DC213" s="214">
        <v>0.65</v>
      </c>
      <c r="DD213" s="183"/>
      <c r="DE213" s="128"/>
      <c r="DF213" s="128"/>
      <c r="DG213" s="128"/>
      <c r="DH213" s="128"/>
      <c r="DI213" s="128"/>
      <c r="DJ213" s="128"/>
      <c r="DK213" s="128"/>
      <c r="DL213" s="128"/>
      <c r="DM213" s="128"/>
      <c r="DN213" s="128"/>
      <c r="DO213" s="128"/>
      <c r="DP213" s="128"/>
      <c r="DQ213" s="128"/>
      <c r="DR213" s="128"/>
      <c r="DS213" s="128"/>
      <c r="DT213" s="128"/>
      <c r="DU213" s="128"/>
      <c r="DV213" s="128"/>
      <c r="DW213" s="128"/>
      <c r="DX213" s="128"/>
      <c r="DY213" s="128"/>
      <c r="DZ213" s="128"/>
      <c r="EA213" s="128"/>
      <c r="EB213" s="128"/>
      <c r="EC213" s="128"/>
      <c r="ED213" s="128"/>
      <c r="EE213" s="128"/>
      <c r="EF213" s="128"/>
      <c r="EG213" s="128"/>
      <c r="EH213" s="128"/>
      <c r="EI213" s="128"/>
      <c r="EJ213" s="128"/>
      <c r="EK213" s="128"/>
      <c r="EL213" s="128"/>
      <c r="EM213" s="128"/>
      <c r="EN213" s="128"/>
      <c r="EO213" s="128"/>
      <c r="EP213" s="128"/>
      <c r="EQ213" s="128"/>
      <c r="ER213" s="128"/>
      <c r="ES213" s="128"/>
      <c r="ET213" s="128"/>
      <c r="EU213" s="128"/>
      <c r="EV213" s="128"/>
      <c r="EW213" s="128"/>
      <c r="EX213" s="128"/>
      <c r="EY213" s="128"/>
      <c r="EZ213" s="128"/>
      <c r="FA213" s="128"/>
      <c r="FB213" s="128"/>
      <c r="FC213" s="128"/>
      <c r="FD213" s="128"/>
      <c r="FE213" s="128"/>
      <c r="FF213" s="128"/>
      <c r="FG213" s="128"/>
      <c r="FH213" s="128"/>
      <c r="FI213" s="128"/>
      <c r="FJ213" s="128"/>
      <c r="FK213" s="128"/>
      <c r="FL213" s="128"/>
      <c r="FM213" s="128"/>
      <c r="FN213" s="128"/>
      <c r="FO213" s="128"/>
      <c r="FP213" s="128"/>
      <c r="FQ213" s="128"/>
      <c r="FR213" s="128"/>
      <c r="FS213" s="128"/>
      <c r="FT213" s="128"/>
      <c r="FU213" s="128"/>
      <c r="FV213" s="128"/>
      <c r="FW213" s="128"/>
      <c r="FX213" s="128"/>
      <c r="FY213" s="128"/>
      <c r="FZ213" s="128"/>
      <c r="GA213" s="128"/>
      <c r="GB213" s="128"/>
      <c r="GC213" s="128"/>
      <c r="GD213" s="128"/>
      <c r="GE213" s="128"/>
      <c r="GF213" s="128"/>
      <c r="GG213" s="128"/>
      <c r="GH213" s="128"/>
      <c r="GI213" s="128"/>
      <c r="GJ213" s="128"/>
      <c r="GK213" s="128"/>
      <c r="GL213" s="128"/>
      <c r="GM213" s="128"/>
    </row>
    <row r="214" spans="1:195" ht="11.25" customHeight="1">
      <c r="A214" s="128"/>
      <c r="B214" s="128"/>
      <c r="C214" s="128"/>
      <c r="D214" s="128"/>
      <c r="E214" s="128"/>
      <c r="F214" s="128"/>
      <c r="G214" s="128"/>
      <c r="H214" s="128"/>
      <c r="I214" s="128"/>
      <c r="J214" s="128"/>
      <c r="K214" s="128"/>
      <c r="L214" s="128"/>
      <c r="M214" s="128"/>
      <c r="N214" s="128"/>
      <c r="O214" s="128"/>
      <c r="P214" s="128"/>
      <c r="Q214" s="128"/>
      <c r="R214" s="128"/>
      <c r="S214" s="128"/>
      <c r="T214" s="128"/>
      <c r="U214" s="128"/>
      <c r="V214" s="128"/>
      <c r="W214" s="128"/>
      <c r="X214" s="128"/>
      <c r="Y214" s="128"/>
      <c r="Z214" s="128"/>
      <c r="AA214" s="128"/>
      <c r="AB214" s="128"/>
      <c r="AC214" s="128"/>
      <c r="AD214" s="128"/>
      <c r="AE214" s="128"/>
      <c r="AF214" s="128"/>
      <c r="AG214" s="128"/>
      <c r="AH214" s="128"/>
      <c r="AI214" s="128"/>
      <c r="AJ214" s="128"/>
      <c r="AK214" s="128"/>
      <c r="AL214" s="128"/>
      <c r="AM214" s="128"/>
      <c r="AN214" s="128"/>
      <c r="AO214" s="128"/>
      <c r="AP214" s="128"/>
      <c r="AQ214" s="128"/>
      <c r="AR214" s="128"/>
      <c r="AS214" s="128"/>
      <c r="AT214" s="128"/>
      <c r="AU214" s="128"/>
      <c r="AV214" s="128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8"/>
      <c r="BG214" s="128"/>
      <c r="BH214" s="128"/>
      <c r="BI214" s="128"/>
      <c r="BJ214" s="128"/>
      <c r="BK214" s="128"/>
      <c r="BL214" s="128"/>
      <c r="BM214" s="128"/>
      <c r="BN214" s="128"/>
      <c r="BO214" s="128"/>
      <c r="BP214" s="128"/>
      <c r="BQ214" s="128"/>
      <c r="BR214" s="128"/>
      <c r="BS214" s="128"/>
      <c r="BT214" s="128"/>
      <c r="BU214" s="128"/>
      <c r="BV214" s="128"/>
      <c r="BW214" s="128"/>
      <c r="BX214" s="128"/>
      <c r="BY214" s="128"/>
      <c r="BZ214" s="128"/>
      <c r="CA214" s="128"/>
      <c r="CB214" s="128"/>
      <c r="CC214" s="128"/>
      <c r="CD214" s="128"/>
      <c r="CE214" s="128"/>
      <c r="CF214" s="128"/>
      <c r="CG214" s="128"/>
      <c r="CH214" s="128"/>
      <c r="CI214" s="128"/>
      <c r="CJ214" s="519" t="s">
        <v>662</v>
      </c>
      <c r="CK214" s="519"/>
      <c r="CL214" s="519"/>
      <c r="CM214" s="519"/>
      <c r="CN214" s="519"/>
      <c r="CO214" s="519"/>
      <c r="CP214" s="129"/>
      <c r="CQ214" s="240" t="s">
        <v>105</v>
      </c>
      <c r="CR214" s="199"/>
      <c r="CS214" s="241"/>
      <c r="CT214" s="241"/>
      <c r="CU214" s="199"/>
      <c r="CV214" s="192">
        <f>IF(CQ214="да",CW214*CI214/1000,0)</f>
        <v>0</v>
      </c>
      <c r="CW214" s="192">
        <f>CX214-IF(CZ214&gt;0,0,CZ214)*DC214</f>
        <v>44268.5</v>
      </c>
      <c r="CX214" s="214">
        <f>CY214+750</f>
        <v>10306</v>
      </c>
      <c r="CY214" s="214">
        <v>9556</v>
      </c>
      <c r="CZ214" s="192">
        <f>DA214-DB214</f>
        <v>-52250</v>
      </c>
      <c r="DA214" s="214">
        <f>IF(AB214="апрель",EXPORT_PRICE_DIESEL_5_APR,IF(AB214="май",EXPORT_PRICE_DIESEL_5_MAY,IF(AB214="июнь",EXPORT_PRICE_DIESEL_5_JUN,0)))</f>
        <v>0</v>
      </c>
      <c r="DB214" s="214">
        <v>52250</v>
      </c>
      <c r="DC214" s="214">
        <v>0.65</v>
      </c>
      <c r="DD214" s="183"/>
      <c r="DE214" s="128"/>
      <c r="DF214" s="128"/>
      <c r="DG214" s="128"/>
      <c r="DH214" s="128"/>
      <c r="DI214" s="128"/>
      <c r="DJ214" s="128"/>
      <c r="DK214" s="128"/>
      <c r="DL214" s="128"/>
      <c r="DM214" s="128"/>
      <c r="DN214" s="128"/>
      <c r="DO214" s="128"/>
      <c r="DP214" s="128"/>
      <c r="DQ214" s="128"/>
      <c r="DR214" s="128"/>
      <c r="DS214" s="128"/>
      <c r="DT214" s="128"/>
      <c r="DU214" s="128"/>
      <c r="DV214" s="128"/>
      <c r="DW214" s="128"/>
      <c r="DX214" s="128"/>
      <c r="DY214" s="128"/>
      <c r="DZ214" s="128"/>
      <c r="EA214" s="128"/>
      <c r="EB214" s="128"/>
      <c r="EC214" s="128"/>
      <c r="ED214" s="128"/>
      <c r="EE214" s="128"/>
      <c r="EF214" s="128"/>
      <c r="EG214" s="128"/>
      <c r="EH214" s="128"/>
      <c r="EI214" s="128"/>
      <c r="EJ214" s="128"/>
      <c r="EK214" s="128"/>
      <c r="EL214" s="128"/>
      <c r="EM214" s="128"/>
      <c r="EN214" s="128"/>
      <c r="EO214" s="128"/>
      <c r="EP214" s="128"/>
      <c r="EQ214" s="128"/>
      <c r="ER214" s="128"/>
      <c r="ES214" s="128"/>
      <c r="ET214" s="128"/>
      <c r="EU214" s="128"/>
      <c r="EV214" s="128"/>
      <c r="EW214" s="128"/>
      <c r="EX214" s="128"/>
      <c r="EY214" s="128"/>
      <c r="EZ214" s="128"/>
      <c r="FA214" s="128"/>
      <c r="FB214" s="128"/>
      <c r="FC214" s="128"/>
      <c r="FD214" s="128"/>
      <c r="FE214" s="128"/>
      <c r="FF214" s="128"/>
      <c r="FG214" s="128"/>
      <c r="FH214" s="128"/>
      <c r="FI214" s="128"/>
      <c r="FJ214" s="128"/>
      <c r="FK214" s="128"/>
      <c r="FL214" s="128"/>
      <c r="FM214" s="128"/>
      <c r="FN214" s="128"/>
      <c r="FO214" s="128"/>
      <c r="FP214" s="128"/>
      <c r="FQ214" s="128"/>
      <c r="FR214" s="128"/>
      <c r="FS214" s="128"/>
      <c r="FT214" s="128"/>
      <c r="FU214" s="128"/>
      <c r="FV214" s="128"/>
      <c r="FW214" s="128"/>
      <c r="FX214" s="128"/>
      <c r="FY214" s="128"/>
      <c r="FZ214" s="128"/>
      <c r="GA214" s="128"/>
      <c r="GB214" s="128"/>
      <c r="GC214" s="128"/>
      <c r="GD214" s="128"/>
      <c r="GE214" s="128"/>
      <c r="GF214" s="128"/>
      <c r="GG214" s="128"/>
      <c r="GH214" s="128"/>
      <c r="GI214" s="128"/>
      <c r="GJ214" s="128"/>
      <c r="GK214" s="128"/>
      <c r="GL214" s="128"/>
      <c r="GM214" s="128"/>
    </row>
    <row r="215" spans="1:195" ht="11.25" customHeight="1">
      <c r="A215" s="128"/>
      <c r="B215" s="128"/>
      <c r="C215" s="128"/>
      <c r="D215" s="128"/>
      <c r="E215" s="128"/>
      <c r="F215" s="128"/>
      <c r="G215" s="128"/>
      <c r="H215" s="128"/>
      <c r="I215" s="128"/>
      <c r="J215" s="128"/>
      <c r="K215" s="128"/>
      <c r="L215" s="128"/>
      <c r="M215" s="128"/>
      <c r="N215" s="128"/>
      <c r="O215" s="128"/>
      <c r="P215" s="128"/>
      <c r="Q215" s="128"/>
      <c r="R215" s="128"/>
      <c r="S215" s="128"/>
      <c r="T215" s="128"/>
      <c r="U215" s="128"/>
      <c r="V215" s="128"/>
      <c r="W215" s="128"/>
      <c r="X215" s="128"/>
      <c r="Y215" s="128"/>
      <c r="Z215" s="128"/>
      <c r="AA215" s="128"/>
      <c r="AB215" s="128"/>
      <c r="AC215" s="128"/>
      <c r="AD215" s="128"/>
      <c r="AE215" s="128"/>
      <c r="AF215" s="128"/>
      <c r="AG215" s="128"/>
      <c r="AH215" s="128"/>
      <c r="AI215" s="128"/>
      <c r="AJ215" s="128"/>
      <c r="AK215" s="128"/>
      <c r="AL215" s="128"/>
      <c r="AM215" s="128"/>
      <c r="AN215" s="128"/>
      <c r="AO215" s="128"/>
      <c r="AP215" s="128"/>
      <c r="AQ215" s="128"/>
      <c r="AR215" s="128"/>
      <c r="AS215" s="128"/>
      <c r="AT215" s="128"/>
      <c r="AU215" s="128"/>
      <c r="AV215" s="128"/>
      <c r="AW215" s="128"/>
      <c r="AX215" s="128"/>
      <c r="AY215" s="128"/>
      <c r="AZ215" s="128"/>
      <c r="BA215" s="128"/>
      <c r="BB215" s="128"/>
      <c r="BC215" s="128"/>
      <c r="BD215" s="128"/>
      <c r="BE215" s="128"/>
      <c r="BF215" s="128"/>
      <c r="BG215" s="128"/>
      <c r="BH215" s="128"/>
      <c r="BI215" s="128"/>
      <c r="BJ215" s="128"/>
      <c r="BK215" s="128"/>
      <c r="BL215" s="128"/>
      <c r="BM215" s="128"/>
      <c r="BN215" s="128"/>
      <c r="BO215" s="128"/>
      <c r="BP215" s="128"/>
      <c r="BQ215" s="128"/>
      <c r="BR215" s="128"/>
      <c r="BS215" s="128"/>
      <c r="BT215" s="128"/>
      <c r="BU215" s="128"/>
      <c r="BV215" s="128"/>
      <c r="BW215" s="128"/>
      <c r="BX215" s="128"/>
      <c r="BY215" s="128"/>
      <c r="BZ215" s="128"/>
      <c r="CA215" s="128"/>
      <c r="CB215" s="128"/>
      <c r="CC215" s="128"/>
      <c r="CD215" s="128"/>
      <c r="CE215" s="128"/>
      <c r="CF215" s="128"/>
      <c r="CG215" s="128"/>
      <c r="CH215" s="128"/>
      <c r="CI215" s="128"/>
      <c r="CJ215" s="519" t="s">
        <v>663</v>
      </c>
      <c r="CK215" s="519"/>
      <c r="CL215" s="519"/>
      <c r="CM215" s="519"/>
      <c r="CN215" s="519"/>
      <c r="CO215" s="519"/>
      <c r="CP215" s="129"/>
      <c r="CQ215" s="240" t="s">
        <v>105</v>
      </c>
      <c r="CR215" s="199"/>
      <c r="CS215" s="241"/>
      <c r="CT215" s="241"/>
      <c r="CU215" s="199"/>
      <c r="CV215" s="192">
        <f>IF(CQ215="да",CW215*CI215/1000,0)</f>
        <v>0</v>
      </c>
      <c r="CW215" s="192">
        <f>CX215-IF(CZ215&gt;0,0,CZ215)*DC215</f>
        <v>44268.5</v>
      </c>
      <c r="CX215" s="214">
        <f>CY215+750</f>
        <v>10306</v>
      </c>
      <c r="CY215" s="214">
        <v>9556</v>
      </c>
      <c r="CZ215" s="192">
        <f>DA215-DB215</f>
        <v>-52250</v>
      </c>
      <c r="DA215" s="214">
        <f>IF(AB215="июль",EXPORT_PRICE_DIESEL_5_JUL,IF(AB215="август",EXPORT_PRICE_DIESEL_5_AUG,IF(AB215="сентябрь",EXPORT_PRICE_DIESEL_5_SEP,0)))</f>
        <v>0</v>
      </c>
      <c r="DB215" s="214">
        <v>52250</v>
      </c>
      <c r="DC215" s="214">
        <v>0.65</v>
      </c>
      <c r="DD215" s="183"/>
      <c r="DE215" s="128"/>
      <c r="DF215" s="128"/>
      <c r="DG215" s="128"/>
      <c r="DH215" s="128"/>
      <c r="DI215" s="128"/>
      <c r="DJ215" s="128"/>
      <c r="DK215" s="128"/>
      <c r="DL215" s="128"/>
      <c r="DM215" s="128"/>
      <c r="DN215" s="128"/>
      <c r="DO215" s="128"/>
      <c r="DP215" s="128"/>
      <c r="DQ215" s="128"/>
      <c r="DR215" s="128"/>
      <c r="DS215" s="128"/>
      <c r="DT215" s="128"/>
      <c r="DU215" s="128"/>
      <c r="DV215" s="128"/>
      <c r="DW215" s="128"/>
      <c r="DX215" s="128"/>
      <c r="DY215" s="128"/>
      <c r="DZ215" s="128"/>
      <c r="EA215" s="128"/>
      <c r="EB215" s="128"/>
      <c r="EC215" s="128"/>
      <c r="ED215" s="128"/>
      <c r="EE215" s="128"/>
      <c r="EF215" s="128"/>
      <c r="EG215" s="128"/>
      <c r="EH215" s="128"/>
      <c r="EI215" s="128"/>
      <c r="EJ215" s="128"/>
      <c r="EK215" s="128"/>
      <c r="EL215" s="128"/>
      <c r="EM215" s="128"/>
      <c r="EN215" s="128"/>
      <c r="EO215" s="128"/>
      <c r="EP215" s="128"/>
      <c r="EQ215" s="128"/>
      <c r="ER215" s="128"/>
      <c r="ES215" s="128"/>
      <c r="ET215" s="128"/>
      <c r="EU215" s="128"/>
      <c r="EV215" s="128"/>
      <c r="EW215" s="128"/>
      <c r="EX215" s="128"/>
      <c r="EY215" s="128"/>
      <c r="EZ215" s="128"/>
      <c r="FA215" s="128"/>
      <c r="FB215" s="128"/>
      <c r="FC215" s="128"/>
      <c r="FD215" s="128"/>
      <c r="FE215" s="128"/>
      <c r="FF215" s="128"/>
      <c r="FG215" s="128"/>
      <c r="FH215" s="128"/>
      <c r="FI215" s="128"/>
      <c r="FJ215" s="128"/>
      <c r="FK215" s="128"/>
      <c r="FL215" s="128"/>
      <c r="FM215" s="128"/>
      <c r="FN215" s="128"/>
      <c r="FO215" s="128"/>
      <c r="FP215" s="128"/>
      <c r="FQ215" s="128"/>
      <c r="FR215" s="128"/>
      <c r="FS215" s="128"/>
      <c r="FT215" s="128"/>
      <c r="FU215" s="128"/>
      <c r="FV215" s="128"/>
      <c r="FW215" s="128"/>
      <c r="FX215" s="128"/>
      <c r="FY215" s="128"/>
      <c r="FZ215" s="128"/>
      <c r="GA215" s="128"/>
      <c r="GB215" s="128"/>
      <c r="GC215" s="128"/>
      <c r="GD215" s="128"/>
      <c r="GE215" s="128"/>
      <c r="GF215" s="128"/>
      <c r="GG215" s="128"/>
      <c r="GH215" s="128"/>
      <c r="GI215" s="128"/>
      <c r="GJ215" s="128"/>
      <c r="GK215" s="128"/>
      <c r="GL215" s="128"/>
      <c r="GM215" s="128"/>
    </row>
    <row r="216" spans="1:195" ht="11.25" customHeight="1">
      <c r="A216" s="128"/>
      <c r="B216" s="128"/>
      <c r="C216" s="128"/>
      <c r="D216" s="128"/>
      <c r="E216" s="128"/>
      <c r="F216" s="128"/>
      <c r="G216" s="128"/>
      <c r="H216" s="128"/>
      <c r="I216" s="128"/>
      <c r="J216" s="128"/>
      <c r="K216" s="128"/>
      <c r="L216" s="128"/>
      <c r="M216" s="128"/>
      <c r="N216" s="128"/>
      <c r="O216" s="128"/>
      <c r="P216" s="128"/>
      <c r="Q216" s="128"/>
      <c r="R216" s="128"/>
      <c r="S216" s="128"/>
      <c r="T216" s="128"/>
      <c r="U216" s="128"/>
      <c r="V216" s="128"/>
      <c r="W216" s="128"/>
      <c r="X216" s="128"/>
      <c r="Y216" s="128"/>
      <c r="Z216" s="128"/>
      <c r="AA216" s="128"/>
      <c r="AB216" s="128"/>
      <c r="AC216" s="128"/>
      <c r="AD216" s="128"/>
      <c r="AE216" s="128"/>
      <c r="AF216" s="128"/>
      <c r="AG216" s="128"/>
      <c r="AH216" s="128"/>
      <c r="AI216" s="128"/>
      <c r="AJ216" s="128"/>
      <c r="AK216" s="128"/>
      <c r="AL216" s="128"/>
      <c r="AM216" s="128"/>
      <c r="AN216" s="128"/>
      <c r="AO216" s="128"/>
      <c r="AP216" s="128"/>
      <c r="AQ216" s="128"/>
      <c r="AR216" s="128"/>
      <c r="AS216" s="128"/>
      <c r="AT216" s="128"/>
      <c r="AU216" s="128"/>
      <c r="AV216" s="128"/>
      <c r="AW216" s="128"/>
      <c r="AX216" s="128"/>
      <c r="AY216" s="128"/>
      <c r="AZ216" s="128"/>
      <c r="BA216" s="128"/>
      <c r="BB216" s="128"/>
      <c r="BC216" s="128"/>
      <c r="BD216" s="128"/>
      <c r="BE216" s="128"/>
      <c r="BF216" s="128"/>
      <c r="BG216" s="128"/>
      <c r="BH216" s="128"/>
      <c r="BI216" s="128"/>
      <c r="BJ216" s="128"/>
      <c r="BK216" s="128"/>
      <c r="BL216" s="128"/>
      <c r="BM216" s="128"/>
      <c r="BN216" s="128"/>
      <c r="BO216" s="128"/>
      <c r="BP216" s="128"/>
      <c r="BQ216" s="128"/>
      <c r="BR216" s="128"/>
      <c r="BS216" s="128"/>
      <c r="BT216" s="128"/>
      <c r="BU216" s="128"/>
      <c r="BV216" s="128"/>
      <c r="BW216" s="128"/>
      <c r="BX216" s="128"/>
      <c r="BY216" s="128"/>
      <c r="BZ216" s="128"/>
      <c r="CA216" s="128"/>
      <c r="CB216" s="128"/>
      <c r="CC216" s="128"/>
      <c r="CD216" s="128"/>
      <c r="CE216" s="128"/>
      <c r="CF216" s="128"/>
      <c r="CG216" s="128"/>
      <c r="CH216" s="128"/>
      <c r="CI216" s="128"/>
      <c r="CJ216" s="519" t="s">
        <v>664</v>
      </c>
      <c r="CK216" s="519"/>
      <c r="CL216" s="519"/>
      <c r="CM216" s="519"/>
      <c r="CN216" s="519"/>
      <c r="CO216" s="519"/>
      <c r="CP216" s="129"/>
      <c r="CQ216" s="243" t="s">
        <v>105</v>
      </c>
      <c r="CR216" s="215"/>
      <c r="CS216" s="242"/>
      <c r="CT216" s="242"/>
      <c r="CU216" s="215"/>
      <c r="CV216" s="216">
        <f>IF(CQ216="да",CW216*CI216/1000,0)</f>
        <v>0</v>
      </c>
      <c r="CW216" s="216">
        <f>CX216-IF(CZ216&gt;0,0,CZ216)*DC216</f>
        <v>44268.5</v>
      </c>
      <c r="CX216" s="217">
        <f>CY216+750</f>
        <v>10306</v>
      </c>
      <c r="CY216" s="217">
        <v>9556</v>
      </c>
      <c r="CZ216" s="216">
        <f>DA216-DB216</f>
        <v>-52250</v>
      </c>
      <c r="DA216" s="217">
        <f>IF(AB216="октябрь",EXPORT_PRICE_DIESEL_5_OCT,IF(AB216="ноябрь",EXPORT_PRICE_DIESEL_5_NOV,IF(AB216="декабрь",EXPORT_PRICE_DIESEL_5_DEC,0)))</f>
        <v>0</v>
      </c>
      <c r="DB216" s="217">
        <v>52250</v>
      </c>
      <c r="DC216" s="217">
        <v>0.65</v>
      </c>
      <c r="DD216" s="183"/>
      <c r="DE216" s="128"/>
      <c r="DF216" s="128"/>
      <c r="DG216" s="128"/>
      <c r="DH216" s="128"/>
      <c r="DI216" s="128"/>
      <c r="DJ216" s="128"/>
      <c r="DK216" s="128"/>
      <c r="DL216" s="128"/>
      <c r="DM216" s="128"/>
      <c r="DN216" s="128"/>
      <c r="DO216" s="128"/>
      <c r="DP216" s="128"/>
      <c r="DQ216" s="128"/>
      <c r="DR216" s="128"/>
      <c r="DS216" s="128"/>
      <c r="DT216" s="128"/>
      <c r="DU216" s="128"/>
      <c r="DV216" s="128"/>
      <c r="DW216" s="128"/>
      <c r="DX216" s="128"/>
      <c r="DY216" s="128"/>
      <c r="DZ216" s="128"/>
      <c r="EA216" s="128"/>
      <c r="EB216" s="128"/>
      <c r="EC216" s="128"/>
      <c r="ED216" s="128"/>
      <c r="EE216" s="128"/>
      <c r="EF216" s="128"/>
      <c r="EG216" s="128"/>
      <c r="EH216" s="128"/>
      <c r="EI216" s="128"/>
      <c r="EJ216" s="128"/>
      <c r="EK216" s="128"/>
      <c r="EL216" s="128"/>
      <c r="EM216" s="128"/>
      <c r="EN216" s="128"/>
      <c r="EO216" s="128"/>
      <c r="EP216" s="128"/>
      <c r="EQ216" s="128"/>
      <c r="ER216" s="128"/>
      <c r="ES216" s="128"/>
      <c r="ET216" s="128"/>
      <c r="EU216" s="128"/>
      <c r="EV216" s="128"/>
      <c r="EW216" s="128"/>
      <c r="EX216" s="128"/>
      <c r="EY216" s="128"/>
      <c r="EZ216" s="128"/>
      <c r="FA216" s="128"/>
      <c r="FB216" s="128"/>
      <c r="FC216" s="128"/>
      <c r="FD216" s="128"/>
      <c r="FE216" s="128"/>
      <c r="FF216" s="128"/>
      <c r="FG216" s="128"/>
      <c r="FH216" s="128"/>
      <c r="FI216" s="128"/>
      <c r="FJ216" s="128"/>
      <c r="FK216" s="128"/>
      <c r="FL216" s="128"/>
      <c r="FM216" s="128"/>
      <c r="FN216" s="128"/>
      <c r="FO216" s="128"/>
      <c r="FP216" s="128"/>
      <c r="FQ216" s="128"/>
      <c r="FR216" s="128"/>
      <c r="FS216" s="128"/>
      <c r="FT216" s="128"/>
      <c r="FU216" s="128"/>
      <c r="FV216" s="128"/>
      <c r="FW216" s="128"/>
      <c r="FX216" s="128"/>
      <c r="FY216" s="128"/>
      <c r="FZ216" s="128"/>
      <c r="GA216" s="128"/>
      <c r="GB216" s="128"/>
      <c r="GC216" s="128"/>
      <c r="GD216" s="128"/>
      <c r="GE216" s="128"/>
      <c r="GF216" s="128"/>
      <c r="GG216" s="128"/>
      <c r="GH216" s="128"/>
      <c r="GI216" s="128"/>
      <c r="GJ216" s="128"/>
      <c r="GK216" s="128"/>
      <c r="GL216" s="128"/>
      <c r="GM216" s="128"/>
    </row>
  </sheetData>
  <sheetProtection insertRows="0" deleteColumns="0" deleteRows="0" sort="0" autoFilter="0"/>
  <mergeCells count="140">
    <mergeCell ref="CJ213:CO213"/>
    <mergeCell ref="CJ214:CO214"/>
    <mergeCell ref="CJ215:CO215"/>
    <mergeCell ref="CJ216:CO216"/>
    <mergeCell ref="Z190:Z205"/>
    <mergeCell ref="AA190:AA205"/>
    <mergeCell ref="CJ208:CO208"/>
    <mergeCell ref="CJ209:CO209"/>
    <mergeCell ref="CJ210:CO210"/>
    <mergeCell ref="CJ211:CO211"/>
    <mergeCell ref="U183:AA183"/>
    <mergeCell ref="U184:AA184"/>
    <mergeCell ref="U185:AA185"/>
    <mergeCell ref="U186:AA186"/>
    <mergeCell ref="U187:AA187"/>
    <mergeCell ref="U188:AA188"/>
    <mergeCell ref="U176:AA176"/>
    <mergeCell ref="U177:AA177"/>
    <mergeCell ref="U178:AA178"/>
    <mergeCell ref="U179:AA179"/>
    <mergeCell ref="U181:AA181"/>
    <mergeCell ref="U182:AA182"/>
    <mergeCell ref="U169:AA169"/>
    <mergeCell ref="U170:AA170"/>
    <mergeCell ref="U172:AA172"/>
    <mergeCell ref="U173:AA173"/>
    <mergeCell ref="U174:AA174"/>
    <mergeCell ref="U175:AA175"/>
    <mergeCell ref="U163:AA163"/>
    <mergeCell ref="U164:AA164"/>
    <mergeCell ref="U165:AA165"/>
    <mergeCell ref="U166:AA166"/>
    <mergeCell ref="U167:AA167"/>
    <mergeCell ref="U168:AA168"/>
    <mergeCell ref="V146:V161"/>
    <mergeCell ref="W146:W161"/>
    <mergeCell ref="X146:X161"/>
    <mergeCell ref="Y146:Y161"/>
    <mergeCell ref="Z146:Z161"/>
    <mergeCell ref="AA146:AA161"/>
    <mergeCell ref="O146:O161"/>
    <mergeCell ref="P146:P161"/>
    <mergeCell ref="Q146:Q161"/>
    <mergeCell ref="R146:R161"/>
    <mergeCell ref="S146:S161"/>
    <mergeCell ref="U146:U161"/>
    <mergeCell ref="N146:N161"/>
    <mergeCell ref="G127:G131"/>
    <mergeCell ref="H127:I128"/>
    <mergeCell ref="H129:J129"/>
    <mergeCell ref="H130:I131"/>
    <mergeCell ref="A139:B139"/>
    <mergeCell ref="F140:F141"/>
    <mergeCell ref="G140:G141"/>
    <mergeCell ref="H140:H141"/>
    <mergeCell ref="I140:I141"/>
    <mergeCell ref="H112:H116"/>
    <mergeCell ref="I112:I113"/>
    <mergeCell ref="I114:J114"/>
    <mergeCell ref="I115:I116"/>
    <mergeCell ref="K140:K141"/>
    <mergeCell ref="L140:L141"/>
    <mergeCell ref="M140:M141"/>
    <mergeCell ref="A145:B145"/>
    <mergeCell ref="J146:J161"/>
    <mergeCell ref="G64:I64"/>
    <mergeCell ref="G65:I65"/>
    <mergeCell ref="G66:I66"/>
    <mergeCell ref="B96:B131"/>
    <mergeCell ref="G96:J96"/>
    <mergeCell ref="G98:I99"/>
    <mergeCell ref="G100:I101"/>
    <mergeCell ref="G102:I103"/>
    <mergeCell ref="G104:J104"/>
    <mergeCell ref="G105:J105"/>
    <mergeCell ref="H117:H121"/>
    <mergeCell ref="I117:I118"/>
    <mergeCell ref="I119:J119"/>
    <mergeCell ref="I120:I121"/>
    <mergeCell ref="H122:H126"/>
    <mergeCell ref="I122:I123"/>
    <mergeCell ref="I124:J124"/>
    <mergeCell ref="I125:I126"/>
    <mergeCell ref="G106:J106"/>
    <mergeCell ref="G107:I108"/>
    <mergeCell ref="G109:H111"/>
    <mergeCell ref="I109:I110"/>
    <mergeCell ref="I111:J111"/>
    <mergeCell ref="G112:G126"/>
    <mergeCell ref="G58:I58"/>
    <mergeCell ref="G59:I59"/>
    <mergeCell ref="G60:I60"/>
    <mergeCell ref="G61:I61"/>
    <mergeCell ref="G62:I62"/>
    <mergeCell ref="G63:I63"/>
    <mergeCell ref="I46:I47"/>
    <mergeCell ref="I48:J48"/>
    <mergeCell ref="I49:I50"/>
    <mergeCell ref="G51:G55"/>
    <mergeCell ref="H51:I52"/>
    <mergeCell ref="H53:J53"/>
    <mergeCell ref="H54:I55"/>
    <mergeCell ref="G36:G50"/>
    <mergeCell ref="H36:H40"/>
    <mergeCell ref="I36:I37"/>
    <mergeCell ref="I38:J38"/>
    <mergeCell ref="I39:I40"/>
    <mergeCell ref="H41:H45"/>
    <mergeCell ref="I41:I42"/>
    <mergeCell ref="I43:J43"/>
    <mergeCell ref="I44:I45"/>
    <mergeCell ref="H46:H50"/>
    <mergeCell ref="G33:H35"/>
    <mergeCell ref="I33:I34"/>
    <mergeCell ref="I35:J35"/>
    <mergeCell ref="Q8:Q9"/>
    <mergeCell ref="T8:T9"/>
    <mergeCell ref="A12:B12"/>
    <mergeCell ref="A19:B19"/>
    <mergeCell ref="B20:B55"/>
    <mergeCell ref="G20:J20"/>
    <mergeCell ref="G22:I23"/>
    <mergeCell ref="G24:I25"/>
    <mergeCell ref="G26:I27"/>
    <mergeCell ref="G28:J28"/>
    <mergeCell ref="J8:J9"/>
    <mergeCell ref="K8:K9"/>
    <mergeCell ref="L8:L9"/>
    <mergeCell ref="M8:M9"/>
    <mergeCell ref="N8:N9"/>
    <mergeCell ref="O8:O9"/>
    <mergeCell ref="A3:B3"/>
    <mergeCell ref="A7:B7"/>
    <mergeCell ref="F8:F9"/>
    <mergeCell ref="G8:G9"/>
    <mergeCell ref="H8:H9"/>
    <mergeCell ref="I8:I9"/>
    <mergeCell ref="G29:J29"/>
    <mergeCell ref="G30:J30"/>
    <mergeCell ref="G31:I32"/>
  </mergeCells>
  <dataValidations count="6">
    <dataValidation type="list" allowBlank="1" showInputMessage="1" showErrorMessage="1" promptTitle="Внимание" prompt="Пожалуйста, выберите наименование муниципального района из списка" sqref="R4">
      <formula1>MR_LIST</formula1>
    </dataValidation>
    <dataValidation type="list" allowBlank="1" showInputMessage="1" showErrorMessage="1" promptTitle="Внимание" prompt="Пожалуйста, выберите вид топлива из списка" sqref="Z146">
      <formula1>SUPPLY_FUEL_TYPES</formula1>
    </dataValidation>
    <dataValidation type="list" allowBlank="1" showInputMessage="1" showErrorMessage="1" promptTitle="Внимание" prompt="Пожалуйста, выберите значение из списка" sqref="AC147 AC148 AC149 AC151 AC152 AC153 AC155 AC156 AC157 AC159 AC160 AC161">
      <formula1>SUPPLY_FACT</formula1>
    </dataValidation>
    <dataValidation type="list" allowBlank="1" showInputMessage="1" showErrorMessage="1" promptTitle="Внимание" prompt="Пожалуйста, выберите значение из списка" sqref="CS213 CT213 CS214 CT214 CS215 CT215 CS216 CT216">
      <formula1>YES_NO</formula1>
    </dataValidation>
    <dataValidation type="list" allowBlank="1" showInputMessage="1" showErrorMessage="1" promptTitle="Внимание" prompt="Пожалуйста, выберите значение из списка" sqref="AW147 AW148 AW149 AW151 AW152 AW153 AW155 AW156 AW157 AW159 AW160 AW161 AW173 AW175 AW177 AW179 AW191 AW192 AW193 AW195 AW196 AW197 AW199 AW200 AW201 AW203 AW204 AW205">
      <formula1>SUPPLIER_DETERMINING_METHOD_LIST</formula1>
    </dataValidation>
    <dataValidation type="list" allowBlank="1" showInputMessage="1" showErrorMessage="1" promptTitle="Внимание" prompt="Пожалуйста, выберите значение из списка" sqref="BD147 BD148 BD149 BD151 BD152 BD153 BD155 BD156 BD157 BD159 BD160 BD161 BD173 BD175 BD177 BD179 BD191 BD192 BD193 BD195 BD196 BD197 BD199 BD200 BD201 BD203 BD204 BD205">
      <formula1>INCOTERMS_2020_TERMS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A1"/>
  <sheetViews>
    <sheetView showGridLines="0" zoomScale="80" workbookViewId="0"/>
  </sheetViews>
  <sheetFormatPr defaultRowHeight="10.5" customHeight="1"/>
  <cols>
    <col min="1" max="27" width="9.140625" style="350"/>
  </cols>
  <sheetData>
    <row r="1" spans="1:27" ht="11.2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453"/>
  <sheetViews>
    <sheetView showGridLines="0" zoomScale="80" workbookViewId="0"/>
  </sheetViews>
  <sheetFormatPr defaultRowHeight="10.5" customHeight="1"/>
  <cols>
    <col min="1" max="1" width="9.140625" style="350"/>
    <col min="2" max="2" width="38.7109375" style="350" customWidth="1"/>
    <col min="3" max="3" width="79.7109375" style="350" customWidth="1"/>
  </cols>
  <sheetData>
    <row r="1" spans="2:3" ht="11.25" customHeight="1">
      <c r="B1" s="346" t="s">
        <v>665</v>
      </c>
      <c r="C1" s="346" t="s">
        <v>666</v>
      </c>
    </row>
    <row r="2" spans="2:3" ht="11.25" customHeight="1">
      <c r="B2" s="84" t="s">
        <v>667</v>
      </c>
      <c r="C2" s="84" t="s">
        <v>668</v>
      </c>
    </row>
    <row r="3" spans="2:3" ht="11.25" customHeight="1">
      <c r="B3" s="84" t="s">
        <v>669</v>
      </c>
      <c r="C3" s="84" t="s">
        <v>670</v>
      </c>
    </row>
    <row r="4" spans="2:3" ht="11.25" customHeight="1">
      <c r="B4" s="84" t="s">
        <v>669</v>
      </c>
      <c r="C4" s="84" t="s">
        <v>671</v>
      </c>
    </row>
    <row r="5" spans="2:3" ht="11.25" customHeight="1">
      <c r="B5" s="84" t="s">
        <v>669</v>
      </c>
      <c r="C5" s="84" t="s">
        <v>672</v>
      </c>
    </row>
    <row r="6" spans="2:3" ht="11.25" customHeight="1">
      <c r="B6" s="84" t="s">
        <v>669</v>
      </c>
      <c r="C6" s="84" t="s">
        <v>673</v>
      </c>
    </row>
    <row r="7" spans="2:3" ht="11.25" customHeight="1">
      <c r="B7" s="84" t="s">
        <v>674</v>
      </c>
      <c r="C7" s="84" t="s">
        <v>675</v>
      </c>
    </row>
    <row r="8" spans="2:3" ht="11.25" customHeight="1">
      <c r="B8" s="84" t="s">
        <v>676</v>
      </c>
      <c r="C8" s="84" t="s">
        <v>677</v>
      </c>
    </row>
    <row r="9" spans="2:3" ht="11.25" customHeight="1">
      <c r="B9" s="84" t="s">
        <v>678</v>
      </c>
      <c r="C9" s="84" t="s">
        <v>679</v>
      </c>
    </row>
    <row r="10" spans="2:3" ht="11.25" customHeight="1">
      <c r="B10" s="84" t="s">
        <v>680</v>
      </c>
      <c r="C10" s="84" t="s">
        <v>677</v>
      </c>
    </row>
    <row r="11" spans="2:3" ht="11.25" customHeight="1">
      <c r="B11" s="84" t="s">
        <v>681</v>
      </c>
      <c r="C11" s="84" t="s">
        <v>682</v>
      </c>
    </row>
    <row r="12" spans="2:3" ht="11.25" customHeight="1">
      <c r="B12" s="84" t="s">
        <v>681</v>
      </c>
      <c r="C12" s="84" t="s">
        <v>683</v>
      </c>
    </row>
    <row r="13" spans="2:3" ht="11.25" customHeight="1">
      <c r="B13" s="84" t="s">
        <v>681</v>
      </c>
      <c r="C13" s="84" t="s">
        <v>684</v>
      </c>
    </row>
    <row r="14" spans="2:3" ht="11.25" customHeight="1">
      <c r="B14" s="84" t="s">
        <v>681</v>
      </c>
      <c r="C14" s="84" t="s">
        <v>685</v>
      </c>
    </row>
    <row r="15" spans="2:3" ht="11.25" customHeight="1">
      <c r="B15" s="84" t="s">
        <v>681</v>
      </c>
      <c r="C15" s="84" t="s">
        <v>686</v>
      </c>
    </row>
    <row r="16" spans="2:3" ht="11.25" customHeight="1">
      <c r="B16" s="84" t="s">
        <v>681</v>
      </c>
      <c r="C16" s="84" t="s">
        <v>687</v>
      </c>
    </row>
    <row r="17" spans="2:3" ht="11.25" customHeight="1">
      <c r="B17" s="84" t="s">
        <v>688</v>
      </c>
      <c r="C17" s="84" t="s">
        <v>689</v>
      </c>
    </row>
    <row r="18" spans="2:3" ht="11.25" customHeight="1">
      <c r="B18" s="84" t="s">
        <v>688</v>
      </c>
      <c r="C18" s="84" t="s">
        <v>690</v>
      </c>
    </row>
    <row r="19" spans="2:3" ht="11.25" customHeight="1">
      <c r="B19" s="84" t="s">
        <v>688</v>
      </c>
      <c r="C19" s="84" t="s">
        <v>691</v>
      </c>
    </row>
    <row r="20" spans="2:3" ht="11.25" customHeight="1">
      <c r="B20" s="84" t="s">
        <v>688</v>
      </c>
      <c r="C20" s="84" t="s">
        <v>692</v>
      </c>
    </row>
    <row r="21" spans="2:3" ht="11.25" customHeight="1">
      <c r="B21" s="84" t="s">
        <v>688</v>
      </c>
      <c r="C21" s="84" t="s">
        <v>693</v>
      </c>
    </row>
    <row r="22" spans="2:3" ht="11.25" customHeight="1">
      <c r="B22" s="84" t="s">
        <v>688</v>
      </c>
      <c r="C22" s="84" t="s">
        <v>694</v>
      </c>
    </row>
    <row r="23" spans="2:3" ht="11.25" customHeight="1">
      <c r="B23" s="84" t="s">
        <v>688</v>
      </c>
      <c r="C23" s="84" t="s">
        <v>695</v>
      </c>
    </row>
    <row r="24" spans="2:3" ht="11.25" customHeight="1">
      <c r="B24" s="84" t="s">
        <v>688</v>
      </c>
      <c r="C24" s="84" t="s">
        <v>696</v>
      </c>
    </row>
    <row r="25" spans="2:3" ht="11.25" customHeight="1">
      <c r="B25" s="84" t="s">
        <v>688</v>
      </c>
      <c r="C25" s="84" t="s">
        <v>697</v>
      </c>
    </row>
    <row r="26" spans="2:3" ht="11.25" customHeight="1">
      <c r="B26" s="84" t="s">
        <v>688</v>
      </c>
      <c r="C26" s="84" t="s">
        <v>698</v>
      </c>
    </row>
    <row r="27" spans="2:3" ht="11.25" customHeight="1">
      <c r="B27" s="84" t="s">
        <v>688</v>
      </c>
      <c r="C27" s="84" t="s">
        <v>699</v>
      </c>
    </row>
    <row r="28" spans="2:3" ht="11.25" customHeight="1">
      <c r="B28" s="84" t="s">
        <v>688</v>
      </c>
      <c r="C28" s="84" t="s">
        <v>700</v>
      </c>
    </row>
    <row r="29" spans="2:3" ht="11.25" customHeight="1">
      <c r="B29" s="84" t="s">
        <v>688</v>
      </c>
      <c r="C29" s="84" t="s">
        <v>701</v>
      </c>
    </row>
    <row r="30" spans="2:3" ht="11.25" customHeight="1">
      <c r="B30" s="84" t="s">
        <v>688</v>
      </c>
      <c r="C30" s="84" t="s">
        <v>702</v>
      </c>
    </row>
    <row r="31" spans="2:3" ht="11.25" customHeight="1">
      <c r="B31" s="84" t="s">
        <v>688</v>
      </c>
      <c r="C31" s="84" t="s">
        <v>703</v>
      </c>
    </row>
    <row r="32" spans="2:3" ht="11.25" customHeight="1">
      <c r="B32" s="84" t="s">
        <v>688</v>
      </c>
      <c r="C32" s="84" t="s">
        <v>704</v>
      </c>
    </row>
    <row r="33" spans="2:3" ht="11.25" customHeight="1">
      <c r="B33" s="84" t="s">
        <v>688</v>
      </c>
      <c r="C33" s="84" t="s">
        <v>705</v>
      </c>
    </row>
    <row r="34" spans="2:3" ht="11.25" customHeight="1">
      <c r="B34" s="84" t="s">
        <v>688</v>
      </c>
      <c r="C34" s="84" t="s">
        <v>706</v>
      </c>
    </row>
    <row r="35" spans="2:3" ht="11.25" customHeight="1">
      <c r="B35" s="84" t="s">
        <v>688</v>
      </c>
      <c r="C35" s="84" t="s">
        <v>707</v>
      </c>
    </row>
    <row r="36" spans="2:3" ht="11.25" customHeight="1">
      <c r="B36" s="84" t="s">
        <v>688</v>
      </c>
      <c r="C36" s="84" t="s">
        <v>708</v>
      </c>
    </row>
    <row r="37" spans="2:3" ht="11.25" customHeight="1">
      <c r="B37" s="84" t="s">
        <v>688</v>
      </c>
      <c r="C37" s="84" t="s">
        <v>709</v>
      </c>
    </row>
    <row r="38" spans="2:3" ht="11.25" customHeight="1">
      <c r="B38" s="84" t="s">
        <v>688</v>
      </c>
      <c r="C38" s="84" t="s">
        <v>710</v>
      </c>
    </row>
    <row r="39" spans="2:3" ht="11.25" customHeight="1">
      <c r="B39" s="84" t="s">
        <v>688</v>
      </c>
      <c r="C39" s="84" t="s">
        <v>711</v>
      </c>
    </row>
    <row r="40" spans="2:3" ht="11.25" customHeight="1">
      <c r="B40" s="84" t="s">
        <v>688</v>
      </c>
      <c r="C40" s="84" t="s">
        <v>712</v>
      </c>
    </row>
    <row r="41" spans="2:3" ht="11.25" customHeight="1">
      <c r="B41" s="84" t="s">
        <v>688</v>
      </c>
      <c r="C41" s="84" t="s">
        <v>713</v>
      </c>
    </row>
    <row r="42" spans="2:3" ht="11.25" customHeight="1">
      <c r="B42" s="84" t="s">
        <v>688</v>
      </c>
      <c r="C42" s="84" t="s">
        <v>714</v>
      </c>
    </row>
    <row r="43" spans="2:3" ht="11.25" customHeight="1">
      <c r="B43" s="84" t="s">
        <v>688</v>
      </c>
      <c r="C43" s="84" t="s">
        <v>715</v>
      </c>
    </row>
    <row r="44" spans="2:3" ht="11.25" customHeight="1">
      <c r="B44" s="84" t="s">
        <v>688</v>
      </c>
      <c r="C44" s="84" t="s">
        <v>716</v>
      </c>
    </row>
    <row r="45" spans="2:3" ht="11.25" customHeight="1">
      <c r="B45" s="84" t="s">
        <v>688</v>
      </c>
      <c r="C45" s="84" t="s">
        <v>717</v>
      </c>
    </row>
    <row r="46" spans="2:3" ht="11.25" customHeight="1">
      <c r="B46" s="84" t="s">
        <v>688</v>
      </c>
      <c r="C46" s="84" t="s">
        <v>718</v>
      </c>
    </row>
    <row r="47" spans="2:3" ht="11.25" customHeight="1">
      <c r="B47" s="84" t="s">
        <v>688</v>
      </c>
      <c r="C47" s="84" t="s">
        <v>719</v>
      </c>
    </row>
    <row r="48" spans="2:3" ht="11.25" customHeight="1">
      <c r="B48" s="84" t="s">
        <v>688</v>
      </c>
      <c r="C48" s="84" t="s">
        <v>720</v>
      </c>
    </row>
    <row r="49" spans="2:3" ht="11.25" customHeight="1">
      <c r="B49" s="84" t="s">
        <v>688</v>
      </c>
      <c r="C49" s="84" t="s">
        <v>721</v>
      </c>
    </row>
    <row r="50" spans="2:3" ht="11.25" customHeight="1">
      <c r="B50" s="84" t="s">
        <v>688</v>
      </c>
      <c r="C50" s="84" t="s">
        <v>722</v>
      </c>
    </row>
    <row r="51" spans="2:3" ht="11.25" customHeight="1">
      <c r="B51" s="84" t="s">
        <v>688</v>
      </c>
      <c r="C51" s="84" t="s">
        <v>723</v>
      </c>
    </row>
    <row r="52" spans="2:3" ht="11.25" customHeight="1">
      <c r="B52" s="84" t="s">
        <v>688</v>
      </c>
      <c r="C52" s="84" t="s">
        <v>724</v>
      </c>
    </row>
    <row r="53" spans="2:3" ht="11.25" customHeight="1">
      <c r="B53" s="84" t="s">
        <v>688</v>
      </c>
      <c r="C53" s="84" t="s">
        <v>725</v>
      </c>
    </row>
    <row r="54" spans="2:3" ht="11.25" customHeight="1">
      <c r="B54" s="84" t="s">
        <v>688</v>
      </c>
      <c r="C54" s="84" t="s">
        <v>726</v>
      </c>
    </row>
    <row r="55" spans="2:3" ht="11.25" customHeight="1">
      <c r="B55" s="84" t="s">
        <v>688</v>
      </c>
      <c r="C55" s="84" t="s">
        <v>727</v>
      </c>
    </row>
    <row r="56" spans="2:3" ht="11.25" customHeight="1">
      <c r="B56" s="84" t="s">
        <v>688</v>
      </c>
      <c r="C56" s="84" t="s">
        <v>728</v>
      </c>
    </row>
    <row r="57" spans="2:3" ht="11.25" customHeight="1">
      <c r="B57" s="84" t="s">
        <v>688</v>
      </c>
      <c r="C57" s="84" t="s">
        <v>729</v>
      </c>
    </row>
    <row r="58" spans="2:3" ht="11.25" customHeight="1">
      <c r="B58" s="84" t="s">
        <v>688</v>
      </c>
      <c r="C58" s="84" t="s">
        <v>730</v>
      </c>
    </row>
    <row r="59" spans="2:3" ht="11.25" customHeight="1">
      <c r="B59" s="84" t="s">
        <v>688</v>
      </c>
      <c r="C59" s="84" t="s">
        <v>731</v>
      </c>
    </row>
    <row r="60" spans="2:3" ht="11.25" customHeight="1">
      <c r="B60" s="84" t="s">
        <v>688</v>
      </c>
      <c r="C60" s="84" t="s">
        <v>732</v>
      </c>
    </row>
    <row r="61" spans="2:3" ht="11.25" customHeight="1">
      <c r="B61" s="84" t="s">
        <v>688</v>
      </c>
      <c r="C61" s="84" t="s">
        <v>733</v>
      </c>
    </row>
    <row r="62" spans="2:3" ht="11.25" customHeight="1">
      <c r="B62" s="84" t="s">
        <v>688</v>
      </c>
      <c r="C62" s="84" t="s">
        <v>734</v>
      </c>
    </row>
    <row r="63" spans="2:3" ht="11.25" customHeight="1">
      <c r="B63" s="84" t="s">
        <v>688</v>
      </c>
      <c r="C63" s="84" t="s">
        <v>735</v>
      </c>
    </row>
    <row r="64" spans="2:3" ht="11.25" customHeight="1">
      <c r="B64" s="84" t="s">
        <v>688</v>
      </c>
      <c r="C64" s="84" t="s">
        <v>736</v>
      </c>
    </row>
    <row r="65" spans="2:3" ht="11.25" customHeight="1">
      <c r="B65" s="84" t="s">
        <v>688</v>
      </c>
      <c r="C65" s="84" t="s">
        <v>737</v>
      </c>
    </row>
    <row r="66" spans="2:3" ht="11.25" customHeight="1">
      <c r="B66" s="84" t="s">
        <v>688</v>
      </c>
      <c r="C66" s="84" t="s">
        <v>738</v>
      </c>
    </row>
    <row r="67" spans="2:3" ht="11.25" customHeight="1">
      <c r="B67" s="84" t="s">
        <v>688</v>
      </c>
      <c r="C67" s="84" t="s">
        <v>739</v>
      </c>
    </row>
    <row r="68" spans="2:3" ht="11.25" customHeight="1">
      <c r="B68" s="84" t="s">
        <v>688</v>
      </c>
      <c r="C68" s="84" t="s">
        <v>740</v>
      </c>
    </row>
    <row r="69" spans="2:3" ht="11.25" customHeight="1">
      <c r="B69" s="84" t="s">
        <v>688</v>
      </c>
      <c r="C69" s="84" t="s">
        <v>741</v>
      </c>
    </row>
    <row r="70" spans="2:3" ht="11.25" customHeight="1">
      <c r="B70" s="84" t="s">
        <v>688</v>
      </c>
      <c r="C70" s="84" t="s">
        <v>742</v>
      </c>
    </row>
    <row r="71" spans="2:3" ht="11.25" customHeight="1">
      <c r="B71" s="84" t="s">
        <v>688</v>
      </c>
      <c r="C71" s="84" t="s">
        <v>743</v>
      </c>
    </row>
    <row r="72" spans="2:3" ht="11.25" customHeight="1">
      <c r="B72" s="84" t="s">
        <v>688</v>
      </c>
      <c r="C72" s="84" t="s">
        <v>744</v>
      </c>
    </row>
    <row r="73" spans="2:3" ht="11.25" customHeight="1">
      <c r="B73" s="84" t="s">
        <v>688</v>
      </c>
      <c r="C73" s="84" t="s">
        <v>745</v>
      </c>
    </row>
    <row r="74" spans="2:3" ht="11.25" customHeight="1">
      <c r="B74" s="84" t="s">
        <v>688</v>
      </c>
      <c r="C74" s="84" t="s">
        <v>746</v>
      </c>
    </row>
    <row r="75" spans="2:3" ht="11.25" customHeight="1">
      <c r="B75" s="84" t="s">
        <v>688</v>
      </c>
      <c r="C75" s="84" t="s">
        <v>747</v>
      </c>
    </row>
    <row r="76" spans="2:3" ht="11.25" customHeight="1">
      <c r="B76" s="84" t="s">
        <v>688</v>
      </c>
      <c r="C76" s="84" t="s">
        <v>748</v>
      </c>
    </row>
    <row r="77" spans="2:3" ht="11.25" customHeight="1">
      <c r="B77" s="84" t="s">
        <v>688</v>
      </c>
      <c r="C77" s="84" t="s">
        <v>749</v>
      </c>
    </row>
    <row r="78" spans="2:3" ht="11.25" customHeight="1">
      <c r="B78" s="84" t="s">
        <v>688</v>
      </c>
      <c r="C78" s="84" t="s">
        <v>750</v>
      </c>
    </row>
    <row r="79" spans="2:3" ht="11.25" customHeight="1">
      <c r="B79" s="84" t="s">
        <v>688</v>
      </c>
      <c r="C79" s="84" t="s">
        <v>751</v>
      </c>
    </row>
    <row r="80" spans="2:3" ht="11.25" customHeight="1">
      <c r="B80" s="84" t="s">
        <v>688</v>
      </c>
      <c r="C80" s="84" t="s">
        <v>752</v>
      </c>
    </row>
    <row r="81" spans="2:3" ht="11.25" customHeight="1">
      <c r="B81" s="84" t="s">
        <v>688</v>
      </c>
      <c r="C81" s="84" t="s">
        <v>753</v>
      </c>
    </row>
    <row r="82" spans="2:3" ht="11.25" customHeight="1">
      <c r="B82" s="84" t="s">
        <v>688</v>
      </c>
      <c r="C82" s="84" t="s">
        <v>754</v>
      </c>
    </row>
    <row r="83" spans="2:3" ht="11.25" customHeight="1">
      <c r="B83" s="84" t="s">
        <v>688</v>
      </c>
      <c r="C83" s="84" t="s">
        <v>755</v>
      </c>
    </row>
    <row r="84" spans="2:3" ht="11.25" customHeight="1">
      <c r="B84" s="84" t="s">
        <v>688</v>
      </c>
      <c r="C84" s="84" t="s">
        <v>756</v>
      </c>
    </row>
    <row r="85" spans="2:3" ht="11.25" customHeight="1">
      <c r="B85" s="84" t="s">
        <v>688</v>
      </c>
      <c r="C85" s="84" t="s">
        <v>757</v>
      </c>
    </row>
    <row r="86" spans="2:3" ht="11.25" customHeight="1">
      <c r="B86" s="84" t="s">
        <v>688</v>
      </c>
      <c r="C86" s="84" t="s">
        <v>758</v>
      </c>
    </row>
    <row r="87" spans="2:3" ht="11.25" customHeight="1">
      <c r="B87" s="84" t="s">
        <v>688</v>
      </c>
      <c r="C87" s="84" t="s">
        <v>759</v>
      </c>
    </row>
    <row r="88" spans="2:3" ht="11.25" customHeight="1">
      <c r="B88" s="84" t="s">
        <v>688</v>
      </c>
      <c r="C88" s="84" t="s">
        <v>760</v>
      </c>
    </row>
    <row r="89" spans="2:3" ht="11.25" customHeight="1">
      <c r="B89" s="84" t="s">
        <v>688</v>
      </c>
      <c r="C89" s="84" t="s">
        <v>761</v>
      </c>
    </row>
    <row r="90" spans="2:3" ht="11.25" customHeight="1">
      <c r="B90" s="84" t="s">
        <v>688</v>
      </c>
      <c r="C90" s="84" t="s">
        <v>762</v>
      </c>
    </row>
    <row r="91" spans="2:3" ht="11.25" customHeight="1">
      <c r="B91" s="84" t="s">
        <v>688</v>
      </c>
      <c r="C91" s="84" t="s">
        <v>763</v>
      </c>
    </row>
    <row r="92" spans="2:3" ht="11.25" customHeight="1">
      <c r="B92" s="84" t="s">
        <v>688</v>
      </c>
      <c r="C92" s="84" t="s">
        <v>764</v>
      </c>
    </row>
    <row r="93" spans="2:3" ht="11.25" customHeight="1">
      <c r="B93" s="84" t="s">
        <v>688</v>
      </c>
      <c r="C93" s="84" t="s">
        <v>765</v>
      </c>
    </row>
    <row r="94" spans="2:3" ht="11.25" customHeight="1">
      <c r="B94" s="84" t="s">
        <v>688</v>
      </c>
      <c r="C94" s="84" t="s">
        <v>766</v>
      </c>
    </row>
    <row r="95" spans="2:3" ht="11.25" customHeight="1">
      <c r="B95" s="84" t="s">
        <v>688</v>
      </c>
      <c r="C95" s="84" t="s">
        <v>767</v>
      </c>
    </row>
    <row r="96" spans="2:3" ht="11.25" customHeight="1">
      <c r="B96" s="84" t="s">
        <v>688</v>
      </c>
      <c r="C96" s="84" t="s">
        <v>768</v>
      </c>
    </row>
    <row r="97" spans="2:3" ht="11.25" customHeight="1">
      <c r="B97" s="84" t="s">
        <v>688</v>
      </c>
      <c r="C97" s="84" t="s">
        <v>769</v>
      </c>
    </row>
    <row r="98" spans="2:3" ht="11.25" customHeight="1">
      <c r="B98" s="84" t="s">
        <v>688</v>
      </c>
      <c r="C98" s="84" t="s">
        <v>770</v>
      </c>
    </row>
    <row r="99" spans="2:3" ht="11.25" customHeight="1">
      <c r="B99" s="84" t="s">
        <v>688</v>
      </c>
      <c r="C99" s="84" t="s">
        <v>771</v>
      </c>
    </row>
    <row r="100" spans="2:3" ht="11.25" customHeight="1">
      <c r="B100" s="84" t="s">
        <v>688</v>
      </c>
      <c r="C100" s="84" t="s">
        <v>772</v>
      </c>
    </row>
    <row r="101" spans="2:3" ht="11.25" customHeight="1">
      <c r="B101" s="84" t="s">
        <v>688</v>
      </c>
      <c r="C101" s="84" t="s">
        <v>773</v>
      </c>
    </row>
    <row r="102" spans="2:3" ht="11.25" customHeight="1">
      <c r="B102" s="84" t="s">
        <v>688</v>
      </c>
      <c r="C102" s="84" t="s">
        <v>774</v>
      </c>
    </row>
    <row r="103" spans="2:3" ht="11.25" customHeight="1">
      <c r="B103" s="84" t="s">
        <v>688</v>
      </c>
      <c r="C103" s="84" t="s">
        <v>775</v>
      </c>
    </row>
    <row r="104" spans="2:3" ht="11.25" customHeight="1">
      <c r="B104" s="84" t="s">
        <v>688</v>
      </c>
      <c r="C104" s="84" t="s">
        <v>776</v>
      </c>
    </row>
    <row r="105" spans="2:3" ht="11.25" customHeight="1">
      <c r="B105" s="84" t="s">
        <v>688</v>
      </c>
      <c r="C105" s="84" t="s">
        <v>777</v>
      </c>
    </row>
    <row r="106" spans="2:3" ht="11.25" customHeight="1">
      <c r="B106" s="84" t="s">
        <v>688</v>
      </c>
      <c r="C106" s="84" t="s">
        <v>778</v>
      </c>
    </row>
    <row r="107" spans="2:3" ht="11.25" customHeight="1">
      <c r="B107" s="84" t="s">
        <v>688</v>
      </c>
      <c r="C107" s="84" t="s">
        <v>779</v>
      </c>
    </row>
    <row r="108" spans="2:3" ht="11.25" customHeight="1">
      <c r="B108" s="84" t="s">
        <v>688</v>
      </c>
      <c r="C108" s="84" t="s">
        <v>780</v>
      </c>
    </row>
    <row r="109" spans="2:3" ht="11.25" customHeight="1">
      <c r="B109" s="84" t="s">
        <v>688</v>
      </c>
      <c r="C109" s="84" t="s">
        <v>781</v>
      </c>
    </row>
    <row r="110" spans="2:3" ht="11.25" customHeight="1">
      <c r="B110" s="84" t="s">
        <v>688</v>
      </c>
      <c r="C110" s="84" t="s">
        <v>782</v>
      </c>
    </row>
    <row r="111" spans="2:3" ht="11.25" customHeight="1">
      <c r="B111" s="84" t="s">
        <v>688</v>
      </c>
      <c r="C111" s="84" t="s">
        <v>783</v>
      </c>
    </row>
    <row r="112" spans="2:3" ht="11.25" customHeight="1">
      <c r="B112" s="84" t="s">
        <v>688</v>
      </c>
      <c r="C112" s="84" t="s">
        <v>784</v>
      </c>
    </row>
    <row r="113" spans="2:3" ht="11.25" customHeight="1">
      <c r="B113" s="84" t="s">
        <v>688</v>
      </c>
      <c r="C113" s="84" t="s">
        <v>785</v>
      </c>
    </row>
    <row r="114" spans="2:3" ht="11.25" customHeight="1">
      <c r="B114" s="84" t="s">
        <v>688</v>
      </c>
      <c r="C114" s="84" t="s">
        <v>786</v>
      </c>
    </row>
    <row r="115" spans="2:3" ht="11.25" customHeight="1">
      <c r="B115" s="84" t="s">
        <v>688</v>
      </c>
      <c r="C115" s="84" t="s">
        <v>787</v>
      </c>
    </row>
    <row r="116" spans="2:3" ht="11.25" customHeight="1">
      <c r="B116" s="84" t="s">
        <v>688</v>
      </c>
      <c r="C116" s="84" t="s">
        <v>788</v>
      </c>
    </row>
    <row r="117" spans="2:3" ht="11.25" customHeight="1">
      <c r="B117" s="84" t="s">
        <v>688</v>
      </c>
      <c r="C117" s="84" t="s">
        <v>789</v>
      </c>
    </row>
    <row r="118" spans="2:3" ht="11.25" customHeight="1">
      <c r="B118" s="84" t="s">
        <v>688</v>
      </c>
      <c r="C118" s="84" t="s">
        <v>790</v>
      </c>
    </row>
    <row r="119" spans="2:3" ht="11.25" customHeight="1">
      <c r="B119" s="84" t="s">
        <v>688</v>
      </c>
      <c r="C119" s="84" t="s">
        <v>791</v>
      </c>
    </row>
    <row r="120" spans="2:3" ht="11.25" customHeight="1">
      <c r="B120" s="84" t="s">
        <v>688</v>
      </c>
      <c r="C120" s="84" t="s">
        <v>685</v>
      </c>
    </row>
    <row r="121" spans="2:3" ht="11.25" customHeight="1">
      <c r="B121" s="84" t="s">
        <v>688</v>
      </c>
      <c r="C121" s="84" t="s">
        <v>792</v>
      </c>
    </row>
    <row r="122" spans="2:3" ht="11.25" customHeight="1">
      <c r="B122" s="84" t="s">
        <v>688</v>
      </c>
      <c r="C122" s="84" t="s">
        <v>793</v>
      </c>
    </row>
    <row r="123" spans="2:3" ht="11.25" customHeight="1">
      <c r="B123" s="84" t="s">
        <v>688</v>
      </c>
      <c r="C123" s="84" t="s">
        <v>794</v>
      </c>
    </row>
    <row r="124" spans="2:3" ht="11.25" customHeight="1">
      <c r="B124" s="84" t="s">
        <v>688</v>
      </c>
      <c r="C124" s="84" t="s">
        <v>795</v>
      </c>
    </row>
    <row r="125" spans="2:3" ht="11.25" customHeight="1">
      <c r="B125" s="84" t="s">
        <v>688</v>
      </c>
      <c r="C125" s="84" t="s">
        <v>796</v>
      </c>
    </row>
    <row r="126" spans="2:3" ht="11.25" customHeight="1">
      <c r="B126" s="84" t="s">
        <v>688</v>
      </c>
      <c r="C126" s="84" t="s">
        <v>797</v>
      </c>
    </row>
    <row r="127" spans="2:3" ht="11.25" customHeight="1">
      <c r="B127" s="84" t="s">
        <v>688</v>
      </c>
      <c r="C127" s="84" t="s">
        <v>798</v>
      </c>
    </row>
    <row r="128" spans="2:3" ht="11.25" customHeight="1">
      <c r="B128" s="84" t="s">
        <v>688</v>
      </c>
      <c r="C128" s="84" t="s">
        <v>799</v>
      </c>
    </row>
    <row r="129" spans="2:3" ht="11.25" customHeight="1">
      <c r="B129" s="84" t="s">
        <v>688</v>
      </c>
      <c r="C129" s="84" t="s">
        <v>800</v>
      </c>
    </row>
    <row r="130" spans="2:3" ht="11.25" customHeight="1">
      <c r="B130" s="84" t="s">
        <v>688</v>
      </c>
      <c r="C130" s="84" t="s">
        <v>801</v>
      </c>
    </row>
    <row r="131" spans="2:3" ht="11.25" customHeight="1">
      <c r="B131" s="84" t="s">
        <v>688</v>
      </c>
      <c r="C131" s="84" t="s">
        <v>802</v>
      </c>
    </row>
    <row r="132" spans="2:3" ht="11.25" customHeight="1">
      <c r="B132" s="84" t="s">
        <v>688</v>
      </c>
      <c r="C132" s="84" t="s">
        <v>803</v>
      </c>
    </row>
    <row r="133" spans="2:3" ht="11.25" customHeight="1">
      <c r="B133" s="84" t="s">
        <v>688</v>
      </c>
      <c r="C133" s="84" t="s">
        <v>804</v>
      </c>
    </row>
    <row r="134" spans="2:3" ht="11.25" customHeight="1">
      <c r="B134" s="84" t="s">
        <v>688</v>
      </c>
      <c r="C134" s="84" t="s">
        <v>805</v>
      </c>
    </row>
    <row r="135" spans="2:3" ht="11.25" customHeight="1">
      <c r="B135" s="84" t="s">
        <v>688</v>
      </c>
      <c r="C135" s="84" t="s">
        <v>806</v>
      </c>
    </row>
    <row r="136" spans="2:3" ht="11.25" customHeight="1">
      <c r="B136" s="84" t="s">
        <v>688</v>
      </c>
      <c r="C136" s="84" t="s">
        <v>807</v>
      </c>
    </row>
    <row r="137" spans="2:3" ht="11.25" customHeight="1">
      <c r="B137" s="84" t="s">
        <v>688</v>
      </c>
      <c r="C137" s="84" t="s">
        <v>808</v>
      </c>
    </row>
    <row r="138" spans="2:3" ht="11.25" customHeight="1">
      <c r="B138" s="84" t="s">
        <v>688</v>
      </c>
      <c r="C138" s="84" t="s">
        <v>809</v>
      </c>
    </row>
    <row r="139" spans="2:3" ht="11.25" customHeight="1">
      <c r="B139" s="84" t="s">
        <v>688</v>
      </c>
      <c r="C139" s="84" t="s">
        <v>810</v>
      </c>
    </row>
    <row r="140" spans="2:3" ht="11.25" customHeight="1">
      <c r="B140" s="84" t="s">
        <v>688</v>
      </c>
      <c r="C140" s="84" t="s">
        <v>811</v>
      </c>
    </row>
    <row r="141" spans="2:3" ht="11.25" customHeight="1">
      <c r="B141" s="84" t="s">
        <v>688</v>
      </c>
      <c r="C141" s="84" t="s">
        <v>812</v>
      </c>
    </row>
    <row r="142" spans="2:3" ht="11.25" customHeight="1">
      <c r="B142" s="84" t="s">
        <v>688</v>
      </c>
      <c r="C142" s="84" t="s">
        <v>813</v>
      </c>
    </row>
    <row r="143" spans="2:3" ht="11.25" customHeight="1">
      <c r="B143" s="84" t="s">
        <v>688</v>
      </c>
      <c r="C143" s="84" t="s">
        <v>814</v>
      </c>
    </row>
    <row r="144" spans="2:3" ht="11.25" customHeight="1">
      <c r="B144" s="84" t="s">
        <v>688</v>
      </c>
      <c r="C144" s="84" t="s">
        <v>815</v>
      </c>
    </row>
    <row r="145" spans="2:3" ht="11.25" customHeight="1">
      <c r="B145" s="84" t="s">
        <v>688</v>
      </c>
      <c r="C145" s="84" t="s">
        <v>816</v>
      </c>
    </row>
    <row r="146" spans="2:3" ht="11.25" customHeight="1">
      <c r="B146" s="84" t="s">
        <v>688</v>
      </c>
      <c r="C146" s="84" t="s">
        <v>817</v>
      </c>
    </row>
    <row r="147" spans="2:3" ht="11.25" customHeight="1">
      <c r="B147" s="84" t="s">
        <v>688</v>
      </c>
      <c r="C147" s="84" t="s">
        <v>818</v>
      </c>
    </row>
    <row r="148" spans="2:3" ht="11.25" customHeight="1">
      <c r="B148" s="84" t="s">
        <v>688</v>
      </c>
      <c r="C148" s="84" t="s">
        <v>819</v>
      </c>
    </row>
    <row r="149" spans="2:3" ht="11.25" customHeight="1">
      <c r="B149" s="84" t="s">
        <v>688</v>
      </c>
      <c r="C149" s="84" t="s">
        <v>820</v>
      </c>
    </row>
    <row r="150" spans="2:3" ht="11.25" customHeight="1">
      <c r="B150" s="84" t="s">
        <v>688</v>
      </c>
      <c r="C150" s="84" t="s">
        <v>821</v>
      </c>
    </row>
    <row r="151" spans="2:3" ht="11.25" customHeight="1">
      <c r="B151" s="84" t="s">
        <v>688</v>
      </c>
      <c r="C151" s="84" t="s">
        <v>822</v>
      </c>
    </row>
    <row r="152" spans="2:3" ht="11.25" customHeight="1">
      <c r="B152" s="84" t="s">
        <v>688</v>
      </c>
      <c r="C152" s="84" t="s">
        <v>823</v>
      </c>
    </row>
    <row r="153" spans="2:3" ht="11.25" customHeight="1">
      <c r="B153" s="84" t="s">
        <v>688</v>
      </c>
      <c r="C153" s="84" t="s">
        <v>824</v>
      </c>
    </row>
    <row r="154" spans="2:3" ht="11.25" customHeight="1">
      <c r="B154" s="84" t="s">
        <v>688</v>
      </c>
      <c r="C154" s="84" t="s">
        <v>825</v>
      </c>
    </row>
    <row r="155" spans="2:3" ht="11.25" customHeight="1">
      <c r="B155" s="84" t="s">
        <v>688</v>
      </c>
      <c r="C155" s="84" t="s">
        <v>826</v>
      </c>
    </row>
    <row r="156" spans="2:3" ht="11.25" customHeight="1">
      <c r="B156" s="84" t="s">
        <v>688</v>
      </c>
      <c r="C156" s="84" t="s">
        <v>827</v>
      </c>
    </row>
    <row r="157" spans="2:3" ht="11.25" customHeight="1">
      <c r="B157" s="84" t="s">
        <v>688</v>
      </c>
      <c r="C157" s="84" t="s">
        <v>828</v>
      </c>
    </row>
    <row r="158" spans="2:3" ht="11.25" customHeight="1">
      <c r="B158" s="84" t="s">
        <v>688</v>
      </c>
      <c r="C158" s="84" t="s">
        <v>829</v>
      </c>
    </row>
    <row r="159" spans="2:3" ht="11.25" customHeight="1">
      <c r="B159" s="84" t="s">
        <v>688</v>
      </c>
      <c r="C159" s="84" t="s">
        <v>830</v>
      </c>
    </row>
    <row r="160" spans="2:3" ht="11.25" customHeight="1">
      <c r="B160" s="84" t="s">
        <v>688</v>
      </c>
      <c r="C160" s="84" t="s">
        <v>831</v>
      </c>
    </row>
    <row r="161" spans="2:3" ht="11.25" customHeight="1">
      <c r="B161" s="84" t="s">
        <v>688</v>
      </c>
      <c r="C161" s="84" t="s">
        <v>832</v>
      </c>
    </row>
    <row r="162" spans="2:3" ht="11.25" customHeight="1">
      <c r="B162" s="84" t="s">
        <v>688</v>
      </c>
      <c r="C162" s="84" t="s">
        <v>833</v>
      </c>
    </row>
    <row r="163" spans="2:3" ht="11.25" customHeight="1">
      <c r="B163" s="84" t="s">
        <v>688</v>
      </c>
      <c r="C163" s="84" t="s">
        <v>834</v>
      </c>
    </row>
    <row r="164" spans="2:3" ht="11.25" customHeight="1">
      <c r="B164" s="84" t="s">
        <v>688</v>
      </c>
      <c r="C164" s="84" t="s">
        <v>835</v>
      </c>
    </row>
    <row r="165" spans="2:3" ht="11.25" customHeight="1">
      <c r="B165" s="84" t="s">
        <v>688</v>
      </c>
      <c r="C165" s="84" t="s">
        <v>836</v>
      </c>
    </row>
    <row r="166" spans="2:3" ht="11.25" customHeight="1">
      <c r="B166" s="84" t="s">
        <v>688</v>
      </c>
      <c r="C166" s="84" t="s">
        <v>837</v>
      </c>
    </row>
    <row r="167" spans="2:3" ht="11.25" customHeight="1">
      <c r="B167" s="84" t="s">
        <v>688</v>
      </c>
      <c r="C167" s="84" t="s">
        <v>838</v>
      </c>
    </row>
    <row r="168" spans="2:3" ht="11.25" customHeight="1">
      <c r="B168" s="84" t="s">
        <v>688</v>
      </c>
      <c r="C168" s="84" t="s">
        <v>839</v>
      </c>
    </row>
    <row r="169" spans="2:3" ht="11.25" customHeight="1">
      <c r="B169" s="84" t="s">
        <v>688</v>
      </c>
      <c r="C169" s="84" t="s">
        <v>840</v>
      </c>
    </row>
    <row r="170" spans="2:3" ht="11.25" customHeight="1">
      <c r="B170" s="84" t="s">
        <v>688</v>
      </c>
      <c r="C170" s="84" t="s">
        <v>841</v>
      </c>
    </row>
    <row r="171" spans="2:3" ht="11.25" customHeight="1">
      <c r="B171" s="84" t="s">
        <v>688</v>
      </c>
      <c r="C171" s="84" t="s">
        <v>842</v>
      </c>
    </row>
    <row r="172" spans="2:3" ht="11.25" customHeight="1">
      <c r="B172" s="84" t="s">
        <v>688</v>
      </c>
      <c r="C172" s="84" t="s">
        <v>843</v>
      </c>
    </row>
    <row r="173" spans="2:3" ht="11.25" customHeight="1">
      <c r="B173" s="84" t="s">
        <v>688</v>
      </c>
      <c r="C173" s="84" t="s">
        <v>844</v>
      </c>
    </row>
    <row r="174" spans="2:3" ht="11.25" customHeight="1">
      <c r="B174" s="84" t="s">
        <v>688</v>
      </c>
      <c r="C174" s="84" t="s">
        <v>845</v>
      </c>
    </row>
    <row r="175" spans="2:3" ht="11.25" customHeight="1">
      <c r="B175" s="84" t="s">
        <v>688</v>
      </c>
      <c r="C175" s="84" t="s">
        <v>846</v>
      </c>
    </row>
    <row r="176" spans="2:3" ht="11.25" customHeight="1">
      <c r="B176" s="84" t="s">
        <v>688</v>
      </c>
      <c r="C176" s="84" t="s">
        <v>847</v>
      </c>
    </row>
    <row r="177" spans="2:3" ht="10.5" customHeight="1">
      <c r="B177" s="346" t="s">
        <v>688</v>
      </c>
      <c r="C177" s="346" t="s">
        <v>848</v>
      </c>
    </row>
    <row r="178" spans="2:3" ht="10.5" customHeight="1">
      <c r="B178" s="346" t="s">
        <v>688</v>
      </c>
      <c r="C178" s="346" t="s">
        <v>849</v>
      </c>
    </row>
    <row r="179" spans="2:3" ht="10.5" customHeight="1">
      <c r="B179" s="346" t="s">
        <v>688</v>
      </c>
      <c r="C179" s="346" t="s">
        <v>850</v>
      </c>
    </row>
    <row r="180" spans="2:3" ht="10.5" customHeight="1">
      <c r="B180" s="346" t="s">
        <v>688</v>
      </c>
      <c r="C180" s="346" t="s">
        <v>851</v>
      </c>
    </row>
    <row r="181" spans="2:3" ht="10.5" customHeight="1">
      <c r="B181" s="346" t="s">
        <v>688</v>
      </c>
      <c r="C181" s="346" t="s">
        <v>852</v>
      </c>
    </row>
    <row r="182" spans="2:3" ht="10.5" customHeight="1">
      <c r="B182" s="346" t="s">
        <v>688</v>
      </c>
      <c r="C182" s="346" t="s">
        <v>853</v>
      </c>
    </row>
    <row r="183" spans="2:3" ht="10.5" customHeight="1">
      <c r="B183" s="346" t="s">
        <v>688</v>
      </c>
      <c r="C183" s="346" t="s">
        <v>854</v>
      </c>
    </row>
    <row r="184" spans="2:3" ht="10.5" customHeight="1">
      <c r="B184" s="346" t="s">
        <v>688</v>
      </c>
      <c r="C184" s="346" t="s">
        <v>855</v>
      </c>
    </row>
    <row r="185" spans="2:3" ht="10.5" customHeight="1">
      <c r="B185" s="346" t="s">
        <v>688</v>
      </c>
      <c r="C185" s="346" t="s">
        <v>856</v>
      </c>
    </row>
    <row r="186" spans="2:3" ht="10.5" customHeight="1">
      <c r="B186" s="346" t="s">
        <v>688</v>
      </c>
      <c r="C186" s="346" t="s">
        <v>857</v>
      </c>
    </row>
    <row r="187" spans="2:3" ht="10.5" customHeight="1">
      <c r="B187" s="346" t="s">
        <v>688</v>
      </c>
      <c r="C187" s="346" t="s">
        <v>858</v>
      </c>
    </row>
    <row r="188" spans="2:3" ht="10.5" customHeight="1">
      <c r="B188" s="346" t="s">
        <v>688</v>
      </c>
      <c r="C188" s="346" t="s">
        <v>859</v>
      </c>
    </row>
    <row r="189" spans="2:3" ht="10.5" customHeight="1">
      <c r="B189" s="346" t="s">
        <v>688</v>
      </c>
      <c r="C189" s="346" t="s">
        <v>860</v>
      </c>
    </row>
    <row r="190" spans="2:3" ht="10.5" customHeight="1">
      <c r="B190" s="346" t="s">
        <v>688</v>
      </c>
      <c r="C190" s="346" t="s">
        <v>861</v>
      </c>
    </row>
    <row r="191" spans="2:3" ht="10.5" customHeight="1">
      <c r="B191" s="346" t="s">
        <v>688</v>
      </c>
      <c r="C191" s="346" t="s">
        <v>862</v>
      </c>
    </row>
    <row r="192" spans="2:3" ht="10.5" customHeight="1">
      <c r="B192" s="346" t="s">
        <v>688</v>
      </c>
      <c r="C192" s="346" t="s">
        <v>863</v>
      </c>
    </row>
    <row r="193" spans="2:3" ht="10.5" customHeight="1">
      <c r="B193" s="346" t="s">
        <v>688</v>
      </c>
      <c r="C193" s="346" t="s">
        <v>864</v>
      </c>
    </row>
    <row r="194" spans="2:3" ht="10.5" customHeight="1">
      <c r="B194" s="346" t="s">
        <v>688</v>
      </c>
      <c r="C194" s="346" t="s">
        <v>865</v>
      </c>
    </row>
    <row r="195" spans="2:3" ht="10.5" customHeight="1">
      <c r="B195" s="346" t="s">
        <v>688</v>
      </c>
      <c r="C195" s="346" t="s">
        <v>866</v>
      </c>
    </row>
    <row r="196" spans="2:3" ht="10.5" customHeight="1">
      <c r="B196" s="346" t="s">
        <v>688</v>
      </c>
      <c r="C196" s="346" t="s">
        <v>867</v>
      </c>
    </row>
    <row r="197" spans="2:3" ht="10.5" customHeight="1">
      <c r="B197" s="346" t="s">
        <v>688</v>
      </c>
      <c r="C197" s="346" t="s">
        <v>868</v>
      </c>
    </row>
    <row r="198" spans="2:3" ht="10.5" customHeight="1">
      <c r="B198" s="346" t="s">
        <v>688</v>
      </c>
      <c r="C198" s="346" t="s">
        <v>869</v>
      </c>
    </row>
    <row r="199" spans="2:3" ht="10.5" customHeight="1">
      <c r="B199" s="346" t="s">
        <v>688</v>
      </c>
      <c r="C199" s="346" t="s">
        <v>870</v>
      </c>
    </row>
    <row r="200" spans="2:3" ht="10.5" customHeight="1">
      <c r="B200" s="346" t="s">
        <v>688</v>
      </c>
      <c r="C200" s="346" t="s">
        <v>871</v>
      </c>
    </row>
    <row r="201" spans="2:3" ht="10.5" customHeight="1">
      <c r="B201" s="346" t="s">
        <v>688</v>
      </c>
      <c r="C201" s="346" t="s">
        <v>872</v>
      </c>
    </row>
    <row r="202" spans="2:3" ht="10.5" customHeight="1">
      <c r="B202" s="346" t="s">
        <v>688</v>
      </c>
      <c r="C202" s="346" t="s">
        <v>873</v>
      </c>
    </row>
    <row r="203" spans="2:3" ht="10.5" customHeight="1">
      <c r="B203" s="346" t="s">
        <v>688</v>
      </c>
      <c r="C203" s="346" t="s">
        <v>874</v>
      </c>
    </row>
    <row r="204" spans="2:3" ht="10.5" customHeight="1">
      <c r="B204" s="346" t="s">
        <v>688</v>
      </c>
      <c r="C204" s="346" t="s">
        <v>875</v>
      </c>
    </row>
    <row r="205" spans="2:3" ht="10.5" customHeight="1">
      <c r="B205" s="346" t="s">
        <v>688</v>
      </c>
      <c r="C205" s="346" t="s">
        <v>876</v>
      </c>
    </row>
    <row r="206" spans="2:3" ht="10.5" customHeight="1">
      <c r="B206" s="346" t="s">
        <v>688</v>
      </c>
      <c r="C206" s="346" t="s">
        <v>877</v>
      </c>
    </row>
    <row r="207" spans="2:3" ht="10.5" customHeight="1">
      <c r="B207" s="346" t="s">
        <v>688</v>
      </c>
      <c r="C207" s="346" t="s">
        <v>878</v>
      </c>
    </row>
    <row r="208" spans="2:3" ht="10.5" customHeight="1">
      <c r="B208" s="346" t="s">
        <v>688</v>
      </c>
      <c r="C208" s="346" t="s">
        <v>879</v>
      </c>
    </row>
    <row r="209" spans="2:3" ht="10.5" customHeight="1">
      <c r="B209" s="346" t="s">
        <v>688</v>
      </c>
      <c r="C209" s="346" t="s">
        <v>880</v>
      </c>
    </row>
    <row r="210" spans="2:3" ht="10.5" customHeight="1">
      <c r="B210" s="346" t="s">
        <v>688</v>
      </c>
      <c r="C210" s="346" t="s">
        <v>881</v>
      </c>
    </row>
    <row r="211" spans="2:3" ht="10.5" customHeight="1">
      <c r="B211" s="346" t="s">
        <v>688</v>
      </c>
      <c r="C211" s="346" t="s">
        <v>882</v>
      </c>
    </row>
    <row r="212" spans="2:3" ht="10.5" customHeight="1">
      <c r="B212" s="346" t="s">
        <v>688</v>
      </c>
      <c r="C212" s="346" t="s">
        <v>883</v>
      </c>
    </row>
    <row r="213" spans="2:3" ht="10.5" customHeight="1">
      <c r="B213" s="346" t="s">
        <v>688</v>
      </c>
      <c r="C213" s="346" t="s">
        <v>884</v>
      </c>
    </row>
    <row r="214" spans="2:3" ht="10.5" customHeight="1">
      <c r="B214" s="346" t="s">
        <v>688</v>
      </c>
      <c r="C214" s="346" t="s">
        <v>885</v>
      </c>
    </row>
    <row r="215" spans="2:3" ht="10.5" customHeight="1">
      <c r="B215" s="346" t="s">
        <v>688</v>
      </c>
      <c r="C215" s="346" t="s">
        <v>886</v>
      </c>
    </row>
    <row r="216" spans="2:3" ht="10.5" customHeight="1">
      <c r="B216" s="346" t="s">
        <v>688</v>
      </c>
      <c r="C216" s="346" t="s">
        <v>887</v>
      </c>
    </row>
    <row r="217" spans="2:3" ht="10.5" customHeight="1">
      <c r="B217" s="346" t="s">
        <v>688</v>
      </c>
      <c r="C217" s="346" t="s">
        <v>888</v>
      </c>
    </row>
    <row r="218" spans="2:3" ht="10.5" customHeight="1">
      <c r="B218" s="346" t="s">
        <v>688</v>
      </c>
      <c r="C218" s="346" t="s">
        <v>889</v>
      </c>
    </row>
    <row r="219" spans="2:3" ht="10.5" customHeight="1">
      <c r="B219" s="346" t="s">
        <v>688</v>
      </c>
      <c r="C219" s="346" t="s">
        <v>890</v>
      </c>
    </row>
    <row r="220" spans="2:3" ht="10.5" customHeight="1">
      <c r="B220" s="346" t="s">
        <v>688</v>
      </c>
      <c r="C220" s="346" t="s">
        <v>891</v>
      </c>
    </row>
    <row r="221" spans="2:3" ht="10.5" customHeight="1">
      <c r="B221" s="346" t="s">
        <v>688</v>
      </c>
      <c r="C221" s="346" t="s">
        <v>892</v>
      </c>
    </row>
    <row r="222" spans="2:3" ht="10.5" customHeight="1">
      <c r="B222" s="346" t="s">
        <v>688</v>
      </c>
      <c r="C222" s="346" t="s">
        <v>893</v>
      </c>
    </row>
    <row r="223" spans="2:3" ht="10.5" customHeight="1">
      <c r="B223" s="346" t="s">
        <v>688</v>
      </c>
      <c r="C223" s="346" t="s">
        <v>894</v>
      </c>
    </row>
    <row r="224" spans="2:3" ht="10.5" customHeight="1">
      <c r="B224" s="346" t="s">
        <v>688</v>
      </c>
      <c r="C224" s="346" t="s">
        <v>895</v>
      </c>
    </row>
    <row r="225" spans="2:3" ht="10.5" customHeight="1">
      <c r="B225" s="346" t="s">
        <v>688</v>
      </c>
      <c r="C225" s="346" t="s">
        <v>896</v>
      </c>
    </row>
    <row r="226" spans="2:3" ht="10.5" customHeight="1">
      <c r="B226" s="346" t="s">
        <v>688</v>
      </c>
      <c r="C226" s="346" t="s">
        <v>897</v>
      </c>
    </row>
    <row r="227" spans="2:3" ht="10.5" customHeight="1">
      <c r="B227" s="346" t="s">
        <v>688</v>
      </c>
      <c r="C227" s="346" t="s">
        <v>898</v>
      </c>
    </row>
    <row r="228" spans="2:3" ht="10.5" customHeight="1">
      <c r="B228" s="346" t="s">
        <v>688</v>
      </c>
      <c r="C228" s="346" t="s">
        <v>899</v>
      </c>
    </row>
    <row r="229" spans="2:3" ht="10.5" customHeight="1">
      <c r="B229" s="346" t="s">
        <v>688</v>
      </c>
      <c r="C229" s="346" t="s">
        <v>900</v>
      </c>
    </row>
    <row r="230" spans="2:3" ht="10.5" customHeight="1">
      <c r="B230" s="346" t="s">
        <v>688</v>
      </c>
      <c r="C230" s="346" t="s">
        <v>901</v>
      </c>
    </row>
    <row r="231" spans="2:3" ht="10.5" customHeight="1">
      <c r="B231" s="346" t="s">
        <v>688</v>
      </c>
      <c r="C231" s="346" t="s">
        <v>902</v>
      </c>
    </row>
    <row r="232" spans="2:3" ht="10.5" customHeight="1">
      <c r="B232" s="346" t="s">
        <v>903</v>
      </c>
      <c r="C232" s="346" t="s">
        <v>904</v>
      </c>
    </row>
    <row r="233" spans="2:3" ht="10.5" customHeight="1">
      <c r="B233" s="346" t="s">
        <v>905</v>
      </c>
      <c r="C233" s="346">
        <v>80928</v>
      </c>
    </row>
    <row r="234" spans="2:3" ht="10.5" customHeight="1">
      <c r="B234" s="346" t="s">
        <v>906</v>
      </c>
      <c r="C234" s="346">
        <v>74376</v>
      </c>
    </row>
    <row r="235" spans="2:3" ht="10.5" customHeight="1">
      <c r="B235" s="346" t="s">
        <v>907</v>
      </c>
      <c r="C235" s="346">
        <v>85841</v>
      </c>
    </row>
    <row r="236" spans="2:3" ht="10.5" customHeight="1">
      <c r="B236" s="346" t="s">
        <v>908</v>
      </c>
      <c r="C236" s="346">
        <v>77031</v>
      </c>
    </row>
    <row r="237" spans="2:3" ht="10.5" customHeight="1">
      <c r="B237" s="346" t="s">
        <v>909</v>
      </c>
      <c r="C237" s="346">
        <v>83238</v>
      </c>
    </row>
    <row r="238" spans="2:3" ht="10.5" customHeight="1">
      <c r="B238" s="346" t="s">
        <v>910</v>
      </c>
      <c r="C238" s="346">
        <v>98993</v>
      </c>
    </row>
    <row r="239" spans="2:3" ht="10.5" customHeight="1">
      <c r="B239" s="346" t="s">
        <v>911</v>
      </c>
      <c r="C239" s="346">
        <v>150553</v>
      </c>
    </row>
    <row r="240" spans="2:3" ht="10.5" customHeight="1">
      <c r="B240" s="346" t="s">
        <v>912</v>
      </c>
      <c r="C240" s="346">
        <v>94734</v>
      </c>
    </row>
    <row r="241" spans="2:3" ht="10.5" customHeight="1">
      <c r="B241" s="346" t="s">
        <v>913</v>
      </c>
      <c r="C241" s="346">
        <v>80371</v>
      </c>
    </row>
    <row r="242" spans="2:3" ht="10.5" customHeight="1">
      <c r="B242" s="346" t="s">
        <v>914</v>
      </c>
      <c r="C242" s="346">
        <v>91695</v>
      </c>
    </row>
    <row r="243" spans="2:3" ht="10.5" customHeight="1">
      <c r="B243" s="346" t="s">
        <v>915</v>
      </c>
      <c r="C243" s="346">
        <v>79740</v>
      </c>
    </row>
    <row r="244" spans="2:3" ht="10.5" customHeight="1">
      <c r="B244" s="346" t="s">
        <v>916</v>
      </c>
      <c r="C244" s="346">
        <v>17000</v>
      </c>
    </row>
    <row r="245" spans="2:3" ht="10.5" customHeight="1">
      <c r="B245" s="346" t="s">
        <v>917</v>
      </c>
      <c r="C245" s="346" t="s">
        <v>918</v>
      </c>
    </row>
    <row r="246" spans="2:3" ht="10.5" customHeight="1">
      <c r="B246" s="346" t="s">
        <v>919</v>
      </c>
      <c r="C246" s="346" t="s">
        <v>920</v>
      </c>
    </row>
    <row r="247" spans="2:3" ht="10.5" customHeight="1">
      <c r="B247" s="346" t="s">
        <v>921</v>
      </c>
      <c r="C247" s="346" t="s">
        <v>920</v>
      </c>
    </row>
    <row r="248" spans="2:3" ht="10.5" customHeight="1">
      <c r="B248" s="346" t="s">
        <v>922</v>
      </c>
      <c r="C248" s="346" t="s">
        <v>918</v>
      </c>
    </row>
    <row r="249" spans="2:3" ht="10.5" customHeight="1">
      <c r="B249" s="346" t="s">
        <v>923</v>
      </c>
      <c r="C249" s="346" t="s">
        <v>920</v>
      </c>
    </row>
    <row r="250" spans="2:3" ht="10.5" customHeight="1">
      <c r="B250" s="346" t="s">
        <v>924</v>
      </c>
      <c r="C250" s="346" t="s">
        <v>925</v>
      </c>
    </row>
    <row r="251" spans="2:3" ht="10.5" customHeight="1">
      <c r="B251" s="346" t="s">
        <v>926</v>
      </c>
      <c r="C251" s="346" t="s">
        <v>925</v>
      </c>
    </row>
    <row r="252" spans="2:3" ht="10.5" customHeight="1">
      <c r="B252" s="346" t="s">
        <v>927</v>
      </c>
      <c r="C252" s="346" t="s">
        <v>920</v>
      </c>
    </row>
    <row r="253" spans="2:3" ht="10.5" customHeight="1">
      <c r="B253" s="346" t="s">
        <v>928</v>
      </c>
      <c r="C253" s="346" t="s">
        <v>929</v>
      </c>
    </row>
    <row r="254" spans="2:3" ht="10.5" customHeight="1">
      <c r="B254" s="346" t="s">
        <v>930</v>
      </c>
      <c r="C254" s="346" t="s">
        <v>931</v>
      </c>
    </row>
    <row r="255" spans="2:3" ht="10.5" customHeight="1">
      <c r="B255" s="346" t="s">
        <v>932</v>
      </c>
      <c r="C255" s="346" t="s">
        <v>933</v>
      </c>
    </row>
    <row r="256" spans="2:3" ht="10.5" customHeight="1">
      <c r="B256" s="346" t="s">
        <v>934</v>
      </c>
      <c r="C256" s="346" t="s">
        <v>933</v>
      </c>
    </row>
    <row r="257" spans="2:3" ht="10.5" customHeight="1">
      <c r="B257" s="346" t="s">
        <v>935</v>
      </c>
      <c r="C257" s="346" t="s">
        <v>933</v>
      </c>
    </row>
    <row r="258" spans="2:3" ht="10.5" customHeight="1">
      <c r="B258" s="346" t="s">
        <v>936</v>
      </c>
      <c r="C258" s="346" t="s">
        <v>933</v>
      </c>
    </row>
    <row r="259" spans="2:3" ht="10.5" customHeight="1">
      <c r="B259" s="346" t="s">
        <v>937</v>
      </c>
      <c r="C259" s="346" t="s">
        <v>938</v>
      </c>
    </row>
    <row r="260" spans="2:3" ht="10.5" customHeight="1">
      <c r="B260" s="346" t="s">
        <v>939</v>
      </c>
      <c r="C260" s="346" t="s">
        <v>940</v>
      </c>
    </row>
    <row r="261" spans="2:3" ht="10.5" customHeight="1">
      <c r="B261" s="346" t="s">
        <v>941</v>
      </c>
      <c r="C261" s="346" t="s">
        <v>942</v>
      </c>
    </row>
    <row r="262" spans="2:3" ht="10.5" customHeight="1">
      <c r="B262" s="346" t="s">
        <v>943</v>
      </c>
      <c r="C262" s="346" t="s">
        <v>944</v>
      </c>
    </row>
    <row r="263" spans="2:3" ht="10.5" customHeight="1">
      <c r="B263" s="346" t="s">
        <v>945</v>
      </c>
      <c r="C263" s="346" t="s">
        <v>946</v>
      </c>
    </row>
    <row r="264" spans="2:3" ht="10.5" customHeight="1">
      <c r="B264" s="346" t="s">
        <v>947</v>
      </c>
      <c r="C264" s="346" t="s">
        <v>948</v>
      </c>
    </row>
    <row r="265" spans="2:3" ht="10.5" customHeight="1">
      <c r="B265" s="346" t="s">
        <v>949</v>
      </c>
      <c r="C265" s="346" t="s">
        <v>950</v>
      </c>
    </row>
    <row r="266" spans="2:3" ht="10.5" customHeight="1">
      <c r="B266" s="346" t="s">
        <v>951</v>
      </c>
      <c r="C266" s="346" t="s">
        <v>952</v>
      </c>
    </row>
    <row r="267" spans="2:3" ht="10.5" customHeight="1">
      <c r="B267" s="346" t="s">
        <v>953</v>
      </c>
      <c r="C267" s="346" t="s">
        <v>950</v>
      </c>
    </row>
    <row r="268" spans="2:3" ht="10.5" customHeight="1">
      <c r="B268" s="346" t="s">
        <v>954</v>
      </c>
      <c r="C268" s="346" t="s">
        <v>950</v>
      </c>
    </row>
    <row r="269" spans="2:3" ht="10.5" customHeight="1">
      <c r="B269" s="346" t="s">
        <v>955</v>
      </c>
      <c r="C269" s="346" t="s">
        <v>950</v>
      </c>
    </row>
    <row r="270" spans="2:3" ht="10.5" customHeight="1">
      <c r="B270" s="346" t="s">
        <v>956</v>
      </c>
      <c r="C270" s="346" t="s">
        <v>950</v>
      </c>
    </row>
    <row r="271" spans="2:3" ht="10.5" customHeight="1">
      <c r="B271" s="346" t="s">
        <v>957</v>
      </c>
      <c r="C271" s="346" t="s">
        <v>948</v>
      </c>
    </row>
    <row r="272" spans="2:3" ht="10.5" customHeight="1">
      <c r="B272" s="346" t="s">
        <v>958</v>
      </c>
      <c r="C272" s="346" t="s">
        <v>959</v>
      </c>
    </row>
    <row r="273" spans="2:3" ht="10.5" customHeight="1">
      <c r="B273" s="346" t="s">
        <v>960</v>
      </c>
      <c r="C273" s="346" t="s">
        <v>961</v>
      </c>
    </row>
    <row r="274" spans="2:3" ht="10.5" customHeight="1">
      <c r="B274" s="346" t="s">
        <v>962</v>
      </c>
      <c r="C274" s="346" t="s">
        <v>948</v>
      </c>
    </row>
    <row r="275" spans="2:3" ht="10.5" customHeight="1">
      <c r="B275" s="346" t="s">
        <v>963</v>
      </c>
      <c r="C275" s="346" t="s">
        <v>925</v>
      </c>
    </row>
    <row r="276" spans="2:3" ht="10.5" customHeight="1">
      <c r="B276" s="346" t="s">
        <v>964</v>
      </c>
      <c r="C276" s="346" t="s">
        <v>965</v>
      </c>
    </row>
    <row r="277" spans="2:3" ht="10.5" customHeight="1">
      <c r="B277" s="346" t="s">
        <v>966</v>
      </c>
      <c r="C277" s="346" t="s">
        <v>967</v>
      </c>
    </row>
    <row r="278" spans="2:3" ht="10.5" customHeight="1">
      <c r="B278" s="346" t="s">
        <v>968</v>
      </c>
      <c r="C278" s="346" t="s">
        <v>969</v>
      </c>
    </row>
    <row r="279" spans="2:3" ht="10.5" customHeight="1">
      <c r="B279" s="346" t="s">
        <v>970</v>
      </c>
      <c r="C279" s="346" t="s">
        <v>918</v>
      </c>
    </row>
    <row r="280" spans="2:3" ht="10.5" customHeight="1">
      <c r="B280" s="346" t="s">
        <v>971</v>
      </c>
      <c r="C280" s="346" t="s">
        <v>944</v>
      </c>
    </row>
    <row r="281" spans="2:3" ht="10.5" customHeight="1">
      <c r="B281" s="346" t="s">
        <v>972</v>
      </c>
      <c r="C281" s="346" t="s">
        <v>929</v>
      </c>
    </row>
    <row r="282" spans="2:3" ht="10.5" customHeight="1">
      <c r="B282" s="346" t="s">
        <v>973</v>
      </c>
      <c r="C282" s="346" t="s">
        <v>974</v>
      </c>
    </row>
    <row r="283" spans="2:3" ht="10.5" customHeight="1">
      <c r="B283" s="346" t="s">
        <v>975</v>
      </c>
      <c r="C283" s="346" t="s">
        <v>976</v>
      </c>
    </row>
    <row r="284" spans="2:3" ht="10.5" customHeight="1">
      <c r="B284" s="346" t="s">
        <v>977</v>
      </c>
      <c r="C284" s="346" t="s">
        <v>920</v>
      </c>
    </row>
    <row r="285" spans="2:3" ht="10.5" customHeight="1">
      <c r="B285" s="346" t="s">
        <v>978</v>
      </c>
      <c r="C285" s="346" t="s">
        <v>976</v>
      </c>
    </row>
    <row r="286" spans="2:3" ht="10.5" customHeight="1">
      <c r="B286" s="346" t="s">
        <v>979</v>
      </c>
      <c r="C286" s="346" t="s">
        <v>918</v>
      </c>
    </row>
    <row r="287" spans="2:3" ht="10.5" customHeight="1">
      <c r="B287" s="346" t="s">
        <v>980</v>
      </c>
      <c r="C287" s="346" t="s">
        <v>981</v>
      </c>
    </row>
    <row r="288" spans="2:3" ht="10.5" customHeight="1">
      <c r="B288" s="346" t="s">
        <v>982</v>
      </c>
      <c r="C288" s="346" t="s">
        <v>925</v>
      </c>
    </row>
    <row r="289" spans="2:3" ht="10.5" customHeight="1">
      <c r="B289" s="346" t="s">
        <v>983</v>
      </c>
      <c r="C289" s="346" t="s">
        <v>925</v>
      </c>
    </row>
    <row r="290" spans="2:3" ht="10.5" customHeight="1">
      <c r="B290" s="346" t="s">
        <v>984</v>
      </c>
      <c r="C290" s="346" t="s">
        <v>918</v>
      </c>
    </row>
    <row r="291" spans="2:3" ht="10.5" customHeight="1">
      <c r="B291" s="346" t="s">
        <v>985</v>
      </c>
      <c r="C291" s="346" t="s">
        <v>925</v>
      </c>
    </row>
    <row r="292" spans="2:3" ht="10.5" customHeight="1">
      <c r="B292" s="346" t="s">
        <v>986</v>
      </c>
      <c r="C292" s="346" t="s">
        <v>931</v>
      </c>
    </row>
    <row r="293" spans="2:3" ht="10.5" customHeight="1">
      <c r="B293" s="346" t="s">
        <v>987</v>
      </c>
      <c r="C293" s="346" t="s">
        <v>679</v>
      </c>
    </row>
    <row r="294" spans="2:3" ht="10.5" customHeight="1">
      <c r="B294" s="346" t="s">
        <v>988</v>
      </c>
      <c r="C294" s="346" t="s">
        <v>679</v>
      </c>
    </row>
    <row r="295" spans="2:3" ht="10.5" customHeight="1">
      <c r="B295" s="346" t="s">
        <v>989</v>
      </c>
      <c r="C295" s="346" t="s">
        <v>679</v>
      </c>
    </row>
    <row r="296" spans="2:3" ht="10.5" customHeight="1">
      <c r="B296" s="346" t="s">
        <v>990</v>
      </c>
      <c r="C296" s="346" t="s">
        <v>679</v>
      </c>
    </row>
    <row r="297" spans="2:3" ht="10.5" customHeight="1">
      <c r="B297" s="346" t="s">
        <v>991</v>
      </c>
      <c r="C297" s="346" t="s">
        <v>938</v>
      </c>
    </row>
    <row r="298" spans="2:3" ht="10.5" customHeight="1">
      <c r="B298" s="346" t="s">
        <v>992</v>
      </c>
      <c r="C298" s="346" t="s">
        <v>940</v>
      </c>
    </row>
    <row r="299" spans="2:3" ht="10.5" customHeight="1">
      <c r="B299" s="346" t="s">
        <v>993</v>
      </c>
      <c r="C299" s="346" t="s">
        <v>942</v>
      </c>
    </row>
    <row r="300" spans="2:3" ht="10.5" customHeight="1">
      <c r="B300" s="346" t="s">
        <v>994</v>
      </c>
      <c r="C300" s="346" t="s">
        <v>995</v>
      </c>
    </row>
    <row r="301" spans="2:3" ht="10.5" customHeight="1">
      <c r="B301" s="346" t="s">
        <v>996</v>
      </c>
      <c r="C301" s="346" t="s">
        <v>946</v>
      </c>
    </row>
    <row r="302" spans="2:3" ht="10.5" customHeight="1">
      <c r="B302" s="346" t="s">
        <v>997</v>
      </c>
      <c r="C302" s="346" t="s">
        <v>952</v>
      </c>
    </row>
    <row r="303" spans="2:3" ht="10.5" customHeight="1">
      <c r="B303" s="346" t="s">
        <v>998</v>
      </c>
      <c r="C303" s="346" t="s">
        <v>952</v>
      </c>
    </row>
    <row r="304" spans="2:3" ht="10.5" customHeight="1">
      <c r="B304" s="346" t="s">
        <v>999</v>
      </c>
      <c r="C304" s="346" t="s">
        <v>933</v>
      </c>
    </row>
    <row r="305" spans="2:3" ht="10.5" customHeight="1">
      <c r="B305" s="346" t="s">
        <v>1000</v>
      </c>
      <c r="C305" s="346" t="s">
        <v>952</v>
      </c>
    </row>
    <row r="306" spans="2:3" ht="10.5" customHeight="1">
      <c r="B306" s="346" t="s">
        <v>1001</v>
      </c>
      <c r="C306" s="346" t="s">
        <v>952</v>
      </c>
    </row>
    <row r="307" spans="2:3" ht="10.5" customHeight="1">
      <c r="B307" s="346" t="s">
        <v>1002</v>
      </c>
      <c r="C307" s="346" t="s">
        <v>952</v>
      </c>
    </row>
    <row r="308" spans="2:3" ht="10.5" customHeight="1">
      <c r="B308" s="346" t="s">
        <v>1003</v>
      </c>
      <c r="C308" s="346" t="s">
        <v>952</v>
      </c>
    </row>
    <row r="309" spans="2:3" ht="10.5" customHeight="1">
      <c r="B309" s="346" t="s">
        <v>1004</v>
      </c>
      <c r="C309" s="346" t="s">
        <v>952</v>
      </c>
    </row>
    <row r="310" spans="2:3" ht="10.5" customHeight="1">
      <c r="B310" s="346" t="s">
        <v>1005</v>
      </c>
      <c r="C310" s="346" t="s">
        <v>1006</v>
      </c>
    </row>
    <row r="311" spans="2:3" ht="10.5" customHeight="1">
      <c r="B311" s="346" t="s">
        <v>1007</v>
      </c>
      <c r="C311" s="346" t="s">
        <v>1006</v>
      </c>
    </row>
    <row r="312" spans="2:3" ht="10.5" customHeight="1">
      <c r="B312" s="346" t="s">
        <v>1008</v>
      </c>
      <c r="C312" s="346" t="s">
        <v>933</v>
      </c>
    </row>
    <row r="313" spans="2:3" ht="10.5" customHeight="1">
      <c r="B313" s="346" t="s">
        <v>1009</v>
      </c>
      <c r="C313" s="346" t="s">
        <v>1006</v>
      </c>
    </row>
    <row r="314" spans="2:3" ht="10.5" customHeight="1">
      <c r="B314" s="346" t="s">
        <v>1010</v>
      </c>
      <c r="C314" s="346" t="s">
        <v>965</v>
      </c>
    </row>
    <row r="315" spans="2:3" ht="10.5" customHeight="1">
      <c r="B315" s="346" t="s">
        <v>1011</v>
      </c>
      <c r="C315" s="346" t="s">
        <v>967</v>
      </c>
    </row>
    <row r="316" spans="2:3" ht="10.5" customHeight="1">
      <c r="B316" s="346" t="s">
        <v>1012</v>
      </c>
      <c r="C316" s="346" t="s">
        <v>969</v>
      </c>
    </row>
    <row r="317" spans="2:3" ht="10.5" customHeight="1">
      <c r="B317" s="346" t="s">
        <v>1013</v>
      </c>
      <c r="C317" s="346" t="s">
        <v>918</v>
      </c>
    </row>
    <row r="318" spans="2:3" ht="10.5" customHeight="1">
      <c r="B318" s="346" t="s">
        <v>1014</v>
      </c>
      <c r="C318" s="346" t="s">
        <v>995</v>
      </c>
    </row>
    <row r="319" spans="2:3" ht="10.5" customHeight="1">
      <c r="B319" s="346" t="s">
        <v>1015</v>
      </c>
      <c r="C319" s="346" t="s">
        <v>929</v>
      </c>
    </row>
    <row r="320" spans="2:3" ht="10.5" customHeight="1">
      <c r="B320" s="346" t="s">
        <v>1016</v>
      </c>
      <c r="C320" s="346" t="s">
        <v>1017</v>
      </c>
    </row>
    <row r="321" spans="2:3" ht="10.5" customHeight="1">
      <c r="B321" s="346" t="s">
        <v>1018</v>
      </c>
      <c r="C321" s="346" t="s">
        <v>1019</v>
      </c>
    </row>
    <row r="322" spans="2:3" ht="10.5" customHeight="1">
      <c r="B322" s="346" t="s">
        <v>1020</v>
      </c>
      <c r="C322" s="346" t="s">
        <v>1021</v>
      </c>
    </row>
    <row r="323" spans="2:3" ht="10.5" customHeight="1">
      <c r="B323" s="346" t="s">
        <v>1022</v>
      </c>
      <c r="C323" s="346" t="s">
        <v>1017</v>
      </c>
    </row>
    <row r="324" spans="2:3" ht="10.5" customHeight="1">
      <c r="B324" s="346" t="s">
        <v>1023</v>
      </c>
      <c r="C324" s="346" t="s">
        <v>1024</v>
      </c>
    </row>
    <row r="325" spans="2:3" ht="10.5" customHeight="1">
      <c r="B325" s="346" t="s">
        <v>1025</v>
      </c>
      <c r="C325" s="346" t="s">
        <v>1026</v>
      </c>
    </row>
    <row r="326" spans="2:3" ht="10.5" customHeight="1">
      <c r="B326" s="346" t="s">
        <v>1027</v>
      </c>
      <c r="C326" s="346" t="s">
        <v>1017</v>
      </c>
    </row>
    <row r="327" spans="2:3" ht="10.5" customHeight="1">
      <c r="B327" s="346" t="s">
        <v>1028</v>
      </c>
      <c r="C327" s="346" t="s">
        <v>967</v>
      </c>
    </row>
    <row r="328" spans="2:3" ht="10.5" customHeight="1">
      <c r="B328" s="346" t="s">
        <v>1029</v>
      </c>
      <c r="C328" s="346" t="s">
        <v>1021</v>
      </c>
    </row>
    <row r="329" spans="2:3" ht="10.5" customHeight="1">
      <c r="B329" s="346" t="s">
        <v>1030</v>
      </c>
      <c r="C329" s="346" t="s">
        <v>967</v>
      </c>
    </row>
    <row r="330" spans="2:3" ht="10.5" customHeight="1">
      <c r="B330" s="346" t="s">
        <v>1031</v>
      </c>
      <c r="C330" s="346" t="s">
        <v>1032</v>
      </c>
    </row>
    <row r="331" spans="2:3" ht="10.5" customHeight="1">
      <c r="B331" s="346" t="s">
        <v>1033</v>
      </c>
      <c r="C331" s="346" t="s">
        <v>925</v>
      </c>
    </row>
    <row r="332" spans="2:3" ht="10.5" customHeight="1">
      <c r="B332" s="346" t="s">
        <v>1034</v>
      </c>
      <c r="C332" s="346" t="s">
        <v>925</v>
      </c>
    </row>
    <row r="333" spans="2:3" ht="10.5" customHeight="1">
      <c r="B333" s="346" t="s">
        <v>1035</v>
      </c>
      <c r="C333" s="346" t="s">
        <v>925</v>
      </c>
    </row>
    <row r="334" spans="2:3" ht="10.5" customHeight="1">
      <c r="B334" s="346" t="s">
        <v>1036</v>
      </c>
      <c r="C334" s="346" t="s">
        <v>942</v>
      </c>
    </row>
    <row r="335" spans="2:3" ht="10.5" customHeight="1">
      <c r="B335" s="346" t="s">
        <v>1037</v>
      </c>
      <c r="C335" s="346" t="s">
        <v>1038</v>
      </c>
    </row>
    <row r="336" spans="2:3" ht="10.5" customHeight="1">
      <c r="B336" s="346" t="s">
        <v>1039</v>
      </c>
      <c r="C336" s="346" t="s">
        <v>1040</v>
      </c>
    </row>
    <row r="337" spans="2:3" ht="10.5" customHeight="1">
      <c r="B337" s="346" t="s">
        <v>1041</v>
      </c>
      <c r="C337" s="346" t="s">
        <v>1042</v>
      </c>
    </row>
    <row r="338" spans="2:3" ht="10.5" customHeight="1">
      <c r="B338" s="346" t="s">
        <v>1043</v>
      </c>
      <c r="C338" s="346" t="s">
        <v>925</v>
      </c>
    </row>
    <row r="339" spans="2:3" ht="10.5" customHeight="1">
      <c r="B339" s="346" t="s">
        <v>1044</v>
      </c>
      <c r="C339" s="346" t="s">
        <v>1042</v>
      </c>
    </row>
    <row r="340" spans="2:3" ht="10.5" customHeight="1">
      <c r="B340" s="346" t="s">
        <v>1045</v>
      </c>
      <c r="C340" s="346" t="s">
        <v>1046</v>
      </c>
    </row>
    <row r="341" spans="2:3" ht="10.5" customHeight="1">
      <c r="B341" s="346" t="s">
        <v>1047</v>
      </c>
      <c r="C341" s="346" t="s">
        <v>925</v>
      </c>
    </row>
    <row r="342" spans="2:3" ht="10.5" customHeight="1">
      <c r="B342" s="346" t="s">
        <v>1048</v>
      </c>
      <c r="C342" s="346" t="s">
        <v>925</v>
      </c>
    </row>
    <row r="343" spans="2:3" ht="10.5" customHeight="1">
      <c r="B343" s="346" t="s">
        <v>1049</v>
      </c>
      <c r="C343" s="346" t="s">
        <v>1026</v>
      </c>
    </row>
    <row r="344" spans="2:3" ht="10.5" customHeight="1">
      <c r="B344" s="346" t="s">
        <v>1050</v>
      </c>
      <c r="C344" s="346" t="s">
        <v>931</v>
      </c>
    </row>
    <row r="345" spans="2:3" ht="10.5" customHeight="1">
      <c r="B345" s="346" t="s">
        <v>1051</v>
      </c>
      <c r="C345" s="346" t="s">
        <v>942</v>
      </c>
    </row>
    <row r="346" spans="2:3" ht="10.5" customHeight="1">
      <c r="B346" s="346" t="s">
        <v>1052</v>
      </c>
      <c r="C346" s="346" t="s">
        <v>942</v>
      </c>
    </row>
    <row r="347" spans="2:3" ht="10.5" customHeight="1">
      <c r="B347" s="346" t="s">
        <v>1053</v>
      </c>
      <c r="C347" s="346" t="s">
        <v>1017</v>
      </c>
    </row>
    <row r="348" spans="2:3" ht="10.5" customHeight="1">
      <c r="B348" s="346" t="s">
        <v>1054</v>
      </c>
      <c r="C348" s="346" t="s">
        <v>1042</v>
      </c>
    </row>
    <row r="349" spans="2:3" ht="10.5" customHeight="1">
      <c r="B349" s="346" t="s">
        <v>1055</v>
      </c>
      <c r="C349" s="346" t="s">
        <v>1021</v>
      </c>
    </row>
    <row r="350" spans="2:3" ht="10.5" customHeight="1">
      <c r="B350" s="346" t="s">
        <v>1056</v>
      </c>
      <c r="C350" s="346" t="s">
        <v>967</v>
      </c>
    </row>
    <row r="351" spans="2:3" ht="10.5" customHeight="1">
      <c r="B351" s="346" t="s">
        <v>1057</v>
      </c>
      <c r="C351" s="346" t="s">
        <v>1058</v>
      </c>
    </row>
    <row r="352" spans="2:3" ht="10.5" customHeight="1">
      <c r="B352" s="346" t="s">
        <v>1059</v>
      </c>
      <c r="C352" s="346" t="s">
        <v>1019</v>
      </c>
    </row>
    <row r="353" spans="2:3" ht="10.5" customHeight="1">
      <c r="B353" s="346" t="s">
        <v>1060</v>
      </c>
      <c r="C353" s="346" t="s">
        <v>1019</v>
      </c>
    </row>
    <row r="354" spans="2:3" ht="10.5" customHeight="1">
      <c r="B354" s="346" t="s">
        <v>1061</v>
      </c>
      <c r="C354" s="346" t="s">
        <v>72</v>
      </c>
    </row>
    <row r="355" spans="2:3" ht="10.5" customHeight="1">
      <c r="B355" s="346" t="s">
        <v>1062</v>
      </c>
      <c r="C355" s="346" t="s">
        <v>1063</v>
      </c>
    </row>
    <row r="356" spans="2:3" ht="10.5" customHeight="1">
      <c r="B356" s="346" t="s">
        <v>1064</v>
      </c>
      <c r="C356" s="346" t="s">
        <v>1032</v>
      </c>
    </row>
    <row r="357" spans="2:3" ht="10.5" customHeight="1">
      <c r="B357" s="346" t="s">
        <v>1065</v>
      </c>
      <c r="C357" s="346" t="s">
        <v>1058</v>
      </c>
    </row>
    <row r="358" spans="2:3" ht="10.5" customHeight="1">
      <c r="B358" s="346" t="s">
        <v>1066</v>
      </c>
      <c r="C358" s="346" t="s">
        <v>1017</v>
      </c>
    </row>
    <row r="359" spans="2:3" ht="10.5" customHeight="1">
      <c r="B359" s="346" t="s">
        <v>1067</v>
      </c>
      <c r="C359" s="346" t="s">
        <v>1019</v>
      </c>
    </row>
    <row r="360" spans="2:3" ht="10.5" customHeight="1">
      <c r="B360" s="346" t="s">
        <v>1068</v>
      </c>
      <c r="C360" s="346" t="s">
        <v>1021</v>
      </c>
    </row>
    <row r="361" spans="2:3" ht="10.5" customHeight="1">
      <c r="B361" s="346" t="s">
        <v>1069</v>
      </c>
      <c r="C361" s="346" t="s">
        <v>1017</v>
      </c>
    </row>
    <row r="362" spans="2:3" ht="10.5" customHeight="1">
      <c r="B362" s="346" t="s">
        <v>1070</v>
      </c>
      <c r="C362" s="346" t="s">
        <v>1024</v>
      </c>
    </row>
    <row r="363" spans="2:3" ht="10.5" customHeight="1">
      <c r="B363" s="346" t="s">
        <v>1071</v>
      </c>
      <c r="C363" s="346" t="s">
        <v>1026</v>
      </c>
    </row>
    <row r="364" spans="2:3" ht="10.5" customHeight="1">
      <c r="B364" s="346" t="s">
        <v>1072</v>
      </c>
      <c r="C364" s="346" t="s">
        <v>1017</v>
      </c>
    </row>
    <row r="365" spans="2:3" ht="10.5" customHeight="1">
      <c r="B365" s="346" t="s">
        <v>1073</v>
      </c>
      <c r="C365" s="346" t="s">
        <v>967</v>
      </c>
    </row>
    <row r="366" spans="2:3" ht="10.5" customHeight="1">
      <c r="B366" s="346" t="s">
        <v>1074</v>
      </c>
      <c r="C366" s="346" t="s">
        <v>1021</v>
      </c>
    </row>
    <row r="367" spans="2:3" ht="10.5" customHeight="1">
      <c r="B367" s="346" t="s">
        <v>1075</v>
      </c>
      <c r="C367" s="346" t="s">
        <v>967</v>
      </c>
    </row>
    <row r="368" spans="2:3" ht="10.5" customHeight="1">
      <c r="B368" s="346" t="s">
        <v>1076</v>
      </c>
      <c r="C368" s="346" t="s">
        <v>1032</v>
      </c>
    </row>
    <row r="369" spans="2:3" ht="10.5" customHeight="1">
      <c r="B369" s="346" t="s">
        <v>1077</v>
      </c>
      <c r="C369" s="346" t="s">
        <v>925</v>
      </c>
    </row>
    <row r="370" spans="2:3" ht="10.5" customHeight="1">
      <c r="B370" s="346" t="s">
        <v>1078</v>
      </c>
      <c r="C370" s="346" t="s">
        <v>925</v>
      </c>
    </row>
    <row r="371" spans="2:3" ht="10.5" customHeight="1">
      <c r="B371" s="346" t="s">
        <v>1079</v>
      </c>
      <c r="C371" s="346" t="s">
        <v>925</v>
      </c>
    </row>
    <row r="372" spans="2:3" ht="10.5" customHeight="1">
      <c r="B372" s="346" t="s">
        <v>1080</v>
      </c>
      <c r="C372" s="346" t="s">
        <v>942</v>
      </c>
    </row>
    <row r="373" spans="2:3" ht="10.5" customHeight="1">
      <c r="B373" s="346" t="s">
        <v>1081</v>
      </c>
      <c r="C373" s="346" t="s">
        <v>1038</v>
      </c>
    </row>
    <row r="374" spans="2:3" ht="10.5" customHeight="1">
      <c r="B374" s="346" t="s">
        <v>1082</v>
      </c>
      <c r="C374" s="346" t="s">
        <v>1040</v>
      </c>
    </row>
    <row r="375" spans="2:3" ht="10.5" customHeight="1">
      <c r="B375" s="346" t="s">
        <v>1083</v>
      </c>
      <c r="C375" s="346" t="s">
        <v>1042</v>
      </c>
    </row>
    <row r="376" spans="2:3" ht="10.5" customHeight="1">
      <c r="B376" s="346" t="s">
        <v>1084</v>
      </c>
      <c r="C376" s="346" t="s">
        <v>925</v>
      </c>
    </row>
    <row r="377" spans="2:3" ht="10.5" customHeight="1">
      <c r="B377" s="346" t="s">
        <v>1085</v>
      </c>
      <c r="C377" s="346" t="s">
        <v>1042</v>
      </c>
    </row>
    <row r="378" spans="2:3" ht="10.5" customHeight="1">
      <c r="B378" s="346" t="s">
        <v>1086</v>
      </c>
      <c r="C378" s="346" t="s">
        <v>1046</v>
      </c>
    </row>
    <row r="379" spans="2:3" ht="10.5" customHeight="1">
      <c r="B379" s="346" t="s">
        <v>1087</v>
      </c>
      <c r="C379" s="346" t="s">
        <v>925</v>
      </c>
    </row>
    <row r="380" spans="2:3" ht="10.5" customHeight="1">
      <c r="B380" s="346" t="s">
        <v>1088</v>
      </c>
      <c r="C380" s="346" t="s">
        <v>925</v>
      </c>
    </row>
    <row r="381" spans="2:3" ht="10.5" customHeight="1">
      <c r="B381" s="346" t="s">
        <v>1089</v>
      </c>
      <c r="C381" s="346" t="s">
        <v>1026</v>
      </c>
    </row>
    <row r="382" spans="2:3" ht="10.5" customHeight="1">
      <c r="B382" s="346" t="s">
        <v>1090</v>
      </c>
      <c r="C382" s="346" t="s">
        <v>931</v>
      </c>
    </row>
    <row r="383" spans="2:3" ht="10.5" customHeight="1">
      <c r="B383" s="346" t="s">
        <v>1091</v>
      </c>
      <c r="C383" s="346" t="s">
        <v>942</v>
      </c>
    </row>
    <row r="384" spans="2:3" ht="10.5" customHeight="1">
      <c r="B384" s="346" t="s">
        <v>1092</v>
      </c>
      <c r="C384" s="346" t="s">
        <v>942</v>
      </c>
    </row>
    <row r="385" spans="2:3" ht="10.5" customHeight="1">
      <c r="B385" s="346" t="s">
        <v>1093</v>
      </c>
      <c r="C385" s="346" t="s">
        <v>1017</v>
      </c>
    </row>
    <row r="386" spans="2:3" ht="10.5" customHeight="1">
      <c r="B386" s="346" t="s">
        <v>1094</v>
      </c>
      <c r="C386" s="346" t="s">
        <v>1042</v>
      </c>
    </row>
    <row r="387" spans="2:3" ht="10.5" customHeight="1">
      <c r="B387" s="346" t="s">
        <v>1095</v>
      </c>
      <c r="C387" s="346" t="s">
        <v>1021</v>
      </c>
    </row>
    <row r="388" spans="2:3" ht="10.5" customHeight="1">
      <c r="B388" s="346" t="s">
        <v>1096</v>
      </c>
      <c r="C388" s="346" t="s">
        <v>967</v>
      </c>
    </row>
    <row r="389" spans="2:3" ht="10.5" customHeight="1">
      <c r="B389" s="346" t="s">
        <v>1097</v>
      </c>
      <c r="C389" s="346" t="s">
        <v>1058</v>
      </c>
    </row>
    <row r="390" spans="2:3" ht="10.5" customHeight="1">
      <c r="B390" s="346" t="s">
        <v>1098</v>
      </c>
      <c r="C390" s="346" t="s">
        <v>1019</v>
      </c>
    </row>
    <row r="391" spans="2:3" ht="10.5" customHeight="1">
      <c r="B391" s="346" t="s">
        <v>1099</v>
      </c>
      <c r="C391" s="346" t="s">
        <v>1019</v>
      </c>
    </row>
    <row r="392" spans="2:3" ht="10.5" customHeight="1">
      <c r="B392" s="346" t="s">
        <v>1100</v>
      </c>
      <c r="C392" s="346" t="s">
        <v>72</v>
      </c>
    </row>
    <row r="393" spans="2:3" ht="10.5" customHeight="1">
      <c r="B393" s="346" t="s">
        <v>1101</v>
      </c>
      <c r="C393" s="346" t="s">
        <v>1063</v>
      </c>
    </row>
    <row r="394" spans="2:3" ht="10.5" customHeight="1">
      <c r="B394" s="346" t="s">
        <v>1102</v>
      </c>
      <c r="C394" s="346" t="s">
        <v>1032</v>
      </c>
    </row>
    <row r="395" spans="2:3" ht="10.5" customHeight="1">
      <c r="B395" s="346" t="s">
        <v>1103</v>
      </c>
      <c r="C395" s="346" t="s">
        <v>1058</v>
      </c>
    </row>
    <row r="396" spans="2:3" ht="10.5" customHeight="1">
      <c r="B396" s="346" t="s">
        <v>1104</v>
      </c>
      <c r="C396" s="346" t="s">
        <v>952</v>
      </c>
    </row>
    <row r="397" spans="2:3" ht="10.5" customHeight="1">
      <c r="B397" s="346" t="s">
        <v>1105</v>
      </c>
      <c r="C397" s="346" t="s">
        <v>677</v>
      </c>
    </row>
    <row r="398" spans="2:3" ht="10.5" customHeight="1">
      <c r="B398" s="346" t="s">
        <v>1106</v>
      </c>
      <c r="C398" s="346" t="s">
        <v>1107</v>
      </c>
    </row>
    <row r="399" spans="2:3" ht="10.5" customHeight="1">
      <c r="B399" s="346" t="s">
        <v>1106</v>
      </c>
      <c r="C399" s="346" t="s">
        <v>1108</v>
      </c>
    </row>
    <row r="400" spans="2:3" ht="10.5" customHeight="1">
      <c r="B400" s="346" t="s">
        <v>1106</v>
      </c>
      <c r="C400" s="346" t="s">
        <v>1109</v>
      </c>
    </row>
    <row r="401" spans="2:3" ht="10.5" customHeight="1">
      <c r="B401" s="346" t="s">
        <v>1106</v>
      </c>
      <c r="C401" s="346" t="s">
        <v>1110</v>
      </c>
    </row>
    <row r="402" spans="2:3" ht="10.5" customHeight="1">
      <c r="B402" s="346" t="s">
        <v>1106</v>
      </c>
      <c r="C402" s="346" t="s">
        <v>1111</v>
      </c>
    </row>
    <row r="403" spans="2:3" ht="10.5" customHeight="1">
      <c r="B403" s="346" t="s">
        <v>1106</v>
      </c>
      <c r="C403" s="346" t="s">
        <v>1112</v>
      </c>
    </row>
    <row r="404" spans="2:3" ht="10.5" customHeight="1">
      <c r="B404" s="346" t="s">
        <v>1106</v>
      </c>
      <c r="C404" s="346" t="s">
        <v>1113</v>
      </c>
    </row>
    <row r="405" spans="2:3" ht="10.5" customHeight="1">
      <c r="B405" s="346" t="s">
        <v>1106</v>
      </c>
      <c r="C405" s="346" t="s">
        <v>1114</v>
      </c>
    </row>
    <row r="406" spans="2:3" ht="10.5" customHeight="1">
      <c r="B406" s="346" t="s">
        <v>1106</v>
      </c>
      <c r="C406" s="346" t="s">
        <v>1115</v>
      </c>
    </row>
    <row r="407" spans="2:3" ht="10.5" customHeight="1">
      <c r="B407" s="346" t="s">
        <v>1106</v>
      </c>
      <c r="C407" s="346" t="s">
        <v>1116</v>
      </c>
    </row>
    <row r="408" spans="2:3" ht="10.5" customHeight="1">
      <c r="B408" s="346" t="s">
        <v>1106</v>
      </c>
      <c r="C408" s="346" t="s">
        <v>1117</v>
      </c>
    </row>
    <row r="409" spans="2:3" ht="10.5" customHeight="1">
      <c r="B409" s="346" t="s">
        <v>1106</v>
      </c>
      <c r="C409" s="346" t="s">
        <v>1118</v>
      </c>
    </row>
    <row r="410" spans="2:3" ht="10.5" customHeight="1">
      <c r="B410" s="346" t="s">
        <v>1106</v>
      </c>
      <c r="C410" s="346" t="s">
        <v>1119</v>
      </c>
    </row>
    <row r="411" spans="2:3" ht="10.5" customHeight="1">
      <c r="B411" s="346" t="s">
        <v>1106</v>
      </c>
      <c r="C411" s="346" t="s">
        <v>1120</v>
      </c>
    </row>
    <row r="412" spans="2:3" ht="10.5" customHeight="1">
      <c r="B412" s="346" t="s">
        <v>1106</v>
      </c>
      <c r="C412" s="346" t="s">
        <v>1121</v>
      </c>
    </row>
    <row r="413" spans="2:3" ht="10.5" customHeight="1">
      <c r="B413" s="346" t="s">
        <v>1106</v>
      </c>
      <c r="C413" s="346" t="s">
        <v>1122</v>
      </c>
    </row>
    <row r="414" spans="2:3" ht="10.5" customHeight="1">
      <c r="B414" s="346" t="s">
        <v>1106</v>
      </c>
      <c r="C414" s="346" t="s">
        <v>1123</v>
      </c>
    </row>
    <row r="415" spans="2:3" ht="10.5" customHeight="1">
      <c r="B415" s="346" t="s">
        <v>1124</v>
      </c>
      <c r="C415" s="346" t="s">
        <v>1024</v>
      </c>
    </row>
    <row r="416" spans="2:3" ht="10.5" customHeight="1">
      <c r="B416" s="346" t="s">
        <v>1125</v>
      </c>
      <c r="C416" s="346" t="s">
        <v>1126</v>
      </c>
    </row>
    <row r="417" spans="2:3" ht="10.5" customHeight="1">
      <c r="B417" s="346" t="s">
        <v>1127</v>
      </c>
      <c r="C417" s="346" t="s">
        <v>1128</v>
      </c>
    </row>
    <row r="418" spans="2:3" ht="10.5" customHeight="1">
      <c r="B418" s="346" t="s">
        <v>1127</v>
      </c>
      <c r="C418" s="346" t="s">
        <v>1129</v>
      </c>
    </row>
    <row r="419" spans="2:3" ht="10.5" customHeight="1">
      <c r="B419" s="346" t="s">
        <v>1127</v>
      </c>
      <c r="C419" s="346" t="s">
        <v>1130</v>
      </c>
    </row>
    <row r="420" spans="2:3" ht="10.5" customHeight="1">
      <c r="B420" s="346" t="s">
        <v>1127</v>
      </c>
      <c r="C420" s="346" t="s">
        <v>1131</v>
      </c>
    </row>
    <row r="421" spans="2:3" ht="10.5" customHeight="1">
      <c r="B421" s="346" t="s">
        <v>1127</v>
      </c>
      <c r="C421" s="346" t="s">
        <v>1132</v>
      </c>
    </row>
    <row r="422" spans="2:3" ht="10.5" customHeight="1">
      <c r="B422" s="346" t="s">
        <v>1127</v>
      </c>
      <c r="C422" s="346" t="s">
        <v>1133</v>
      </c>
    </row>
    <row r="423" spans="2:3" ht="10.5" customHeight="1">
      <c r="B423" s="346" t="s">
        <v>1127</v>
      </c>
      <c r="C423" s="346" t="s">
        <v>1134</v>
      </c>
    </row>
    <row r="424" spans="2:3" ht="10.5" customHeight="1">
      <c r="B424" s="346" t="s">
        <v>1127</v>
      </c>
      <c r="C424" s="346" t="s">
        <v>1135</v>
      </c>
    </row>
    <row r="425" spans="2:3" ht="10.5" customHeight="1">
      <c r="B425" s="346" t="s">
        <v>1127</v>
      </c>
      <c r="C425" s="346" t="s">
        <v>1136</v>
      </c>
    </row>
    <row r="426" spans="2:3" ht="10.5" customHeight="1">
      <c r="B426" s="346" t="s">
        <v>1127</v>
      </c>
      <c r="C426" s="346" t="s">
        <v>1137</v>
      </c>
    </row>
    <row r="427" spans="2:3" ht="10.5" customHeight="1">
      <c r="B427" s="346" t="s">
        <v>1127</v>
      </c>
      <c r="C427" s="346" t="s">
        <v>1138</v>
      </c>
    </row>
    <row r="428" spans="2:3" ht="10.5" customHeight="1">
      <c r="B428" s="346" t="s">
        <v>1127</v>
      </c>
      <c r="C428" s="346" t="s">
        <v>1139</v>
      </c>
    </row>
    <row r="429" spans="2:3" ht="10.5" customHeight="1">
      <c r="B429" s="346" t="s">
        <v>1127</v>
      </c>
      <c r="C429" s="346" t="s">
        <v>1140</v>
      </c>
    </row>
    <row r="430" spans="2:3" ht="10.5" customHeight="1">
      <c r="B430" s="346" t="s">
        <v>1127</v>
      </c>
      <c r="C430" s="346" t="s">
        <v>1141</v>
      </c>
    </row>
    <row r="431" spans="2:3" ht="10.5" customHeight="1">
      <c r="B431" s="346" t="s">
        <v>1127</v>
      </c>
      <c r="C431" s="346" t="s">
        <v>1142</v>
      </c>
    </row>
    <row r="432" spans="2:3" ht="10.5" customHeight="1">
      <c r="B432" s="346" t="s">
        <v>1127</v>
      </c>
      <c r="C432" s="346" t="s">
        <v>1143</v>
      </c>
    </row>
    <row r="433" spans="2:3" ht="10.5" customHeight="1">
      <c r="B433" s="346" t="s">
        <v>1127</v>
      </c>
      <c r="C433" s="346" t="s">
        <v>1144</v>
      </c>
    </row>
    <row r="434" spans="2:3" ht="10.5" customHeight="1">
      <c r="B434" s="346" t="s">
        <v>1127</v>
      </c>
      <c r="C434" s="346" t="s">
        <v>1145</v>
      </c>
    </row>
    <row r="435" spans="2:3" ht="10.5" customHeight="1">
      <c r="B435" s="346" t="s">
        <v>1127</v>
      </c>
      <c r="C435" s="346" t="s">
        <v>1146</v>
      </c>
    </row>
    <row r="436" spans="2:3" ht="10.5" customHeight="1">
      <c r="B436" s="346" t="s">
        <v>1127</v>
      </c>
      <c r="C436" s="346" t="s">
        <v>1147</v>
      </c>
    </row>
    <row r="437" spans="2:3" ht="10.5" customHeight="1">
      <c r="B437" s="346" t="s">
        <v>1127</v>
      </c>
      <c r="C437" s="346" t="s">
        <v>1148</v>
      </c>
    </row>
    <row r="438" spans="2:3" ht="10.5" customHeight="1">
      <c r="B438" s="346" t="s">
        <v>1127</v>
      </c>
      <c r="C438" s="346" t="s">
        <v>1149</v>
      </c>
    </row>
    <row r="439" spans="2:3" ht="10.5" customHeight="1">
      <c r="B439" s="346" t="s">
        <v>1127</v>
      </c>
      <c r="C439" s="346" t="s">
        <v>1150</v>
      </c>
    </row>
    <row r="440" spans="2:3" ht="10.5" customHeight="1">
      <c r="B440" s="346" t="s">
        <v>1127</v>
      </c>
      <c r="C440" s="346" t="s">
        <v>1151</v>
      </c>
    </row>
    <row r="441" spans="2:3" ht="10.5" customHeight="1">
      <c r="B441" s="346" t="s">
        <v>1127</v>
      </c>
      <c r="C441" s="346" t="s">
        <v>1152</v>
      </c>
    </row>
    <row r="442" spans="2:3" ht="10.5" customHeight="1">
      <c r="B442" s="346" t="s">
        <v>1127</v>
      </c>
      <c r="C442" s="346" t="s">
        <v>1153</v>
      </c>
    </row>
    <row r="443" spans="2:3" ht="10.5" customHeight="1">
      <c r="B443" s="346" t="s">
        <v>1127</v>
      </c>
      <c r="C443" s="346" t="s">
        <v>1154</v>
      </c>
    </row>
    <row r="444" spans="2:3" ht="10.5" customHeight="1">
      <c r="B444" s="346" t="s">
        <v>1127</v>
      </c>
      <c r="C444" s="346" t="s">
        <v>1155</v>
      </c>
    </row>
    <row r="445" spans="2:3" ht="10.5" customHeight="1">
      <c r="B445" s="346" t="s">
        <v>1127</v>
      </c>
      <c r="C445" s="346" t="s">
        <v>1156</v>
      </c>
    </row>
    <row r="446" spans="2:3" ht="10.5" customHeight="1">
      <c r="B446" s="346" t="s">
        <v>1127</v>
      </c>
      <c r="C446" s="346" t="s">
        <v>1157</v>
      </c>
    </row>
    <row r="447" spans="2:3" ht="10.5" customHeight="1">
      <c r="B447" s="346" t="s">
        <v>1127</v>
      </c>
      <c r="C447" s="346" t="s">
        <v>1158</v>
      </c>
    </row>
    <row r="448" spans="2:3" ht="10.5" customHeight="1">
      <c r="B448" s="346" t="s">
        <v>1127</v>
      </c>
      <c r="C448" s="346" t="s">
        <v>1159</v>
      </c>
    </row>
    <row r="449" spans="2:3" ht="10.5" customHeight="1">
      <c r="B449" s="346" t="s">
        <v>1127</v>
      </c>
      <c r="C449" s="346" t="s">
        <v>1160</v>
      </c>
    </row>
    <row r="450" spans="2:3" ht="10.5" customHeight="1">
      <c r="B450" s="346" t="s">
        <v>1127</v>
      </c>
      <c r="C450" s="346" t="s">
        <v>1161</v>
      </c>
    </row>
    <row r="451" spans="2:3" ht="10.5" customHeight="1">
      <c r="B451" s="346" t="s">
        <v>1127</v>
      </c>
      <c r="C451" s="346" t="s">
        <v>1162</v>
      </c>
    </row>
    <row r="452" spans="2:3" ht="10.5" customHeight="1">
      <c r="B452" s="346" t="s">
        <v>1127</v>
      </c>
      <c r="C452" s="346" t="s">
        <v>1163</v>
      </c>
    </row>
    <row r="453" spans="2:3" ht="10.5" customHeight="1">
      <c r="B453" s="346" t="s">
        <v>1127</v>
      </c>
      <c r="C453" s="346" t="s">
        <v>1164</v>
      </c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350"/>
  </cols>
  <sheetData>
    <row r="1" spans="1:2" ht="10.5" customHeight="1">
      <c r="A1" s="346" t="s">
        <v>1165</v>
      </c>
      <c r="B1" s="1" t="s">
        <v>1166</v>
      </c>
    </row>
    <row r="2" spans="1:2" ht="10.5" customHeight="1">
      <c r="A2" s="346" t="s">
        <v>1167</v>
      </c>
      <c r="B2" t="s">
        <v>371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A125"/>
  <sheetViews>
    <sheetView showGridLines="0" zoomScale="80" workbookViewId="0"/>
  </sheetViews>
  <sheetFormatPr defaultRowHeight="10.5" customHeight="1"/>
  <cols>
    <col min="1" max="1" width="9.140625" style="350"/>
  </cols>
  <sheetData>
    <row r="1" spans="1:79" ht="11.25" customHeight="1">
      <c r="A1" s="9"/>
      <c r="BI1" s="1" t="s">
        <v>1168</v>
      </c>
      <c r="BJ1" s="347" t="s">
        <v>1169</v>
      </c>
      <c r="BK1" s="347" t="s">
        <v>64</v>
      </c>
      <c r="BL1" s="347" t="s">
        <v>1170</v>
      </c>
      <c r="BM1" s="347" t="s">
        <v>65</v>
      </c>
      <c r="BN1" s="347" t="s">
        <v>66</v>
      </c>
      <c r="BO1" s="347" t="s">
        <v>18</v>
      </c>
      <c r="BP1" s="1" t="s">
        <v>19</v>
      </c>
      <c r="BQ1" s="1" t="s">
        <v>21</v>
      </c>
      <c r="BR1" s="1" t="s">
        <v>23</v>
      </c>
      <c r="BS1" s="1" t="s">
        <v>25</v>
      </c>
      <c r="BT1" s="347" t="s">
        <v>1171</v>
      </c>
      <c r="BU1" s="347" t="s">
        <v>1172</v>
      </c>
      <c r="BV1" s="347" t="s">
        <v>1173</v>
      </c>
      <c r="BW1" s="347" t="s">
        <v>1174</v>
      </c>
      <c r="BX1" s="1" t="s">
        <v>1175</v>
      </c>
      <c r="BY1" s="347" t="s">
        <v>1176</v>
      </c>
      <c r="BZ1" s="347" t="s">
        <v>1177</v>
      </c>
      <c r="CA1" s="347" t="s">
        <v>1178</v>
      </c>
    </row>
    <row r="2" spans="1:79" ht="10.5" customHeight="1">
      <c r="BI2" t="s">
        <v>48</v>
      </c>
      <c r="BJ2" t="s">
        <v>1179</v>
      </c>
      <c r="BK2" t="s">
        <v>1180</v>
      </c>
      <c r="BL2" t="s">
        <v>1181</v>
      </c>
      <c r="BM2" t="s">
        <v>1182</v>
      </c>
      <c r="BN2" t="s">
        <v>1183</v>
      </c>
      <c r="BO2" t="s">
        <v>18</v>
      </c>
      <c r="BP2" t="s">
        <v>51</v>
      </c>
      <c r="BQ2" t="s">
        <v>49</v>
      </c>
      <c r="BR2" t="s">
        <v>50</v>
      </c>
      <c r="BS2" t="s">
        <v>1184</v>
      </c>
      <c r="BT2" t="s">
        <v>1185</v>
      </c>
      <c r="BU2" t="s">
        <v>1186</v>
      </c>
      <c r="BV2" t="s">
        <v>1187</v>
      </c>
      <c r="BW2" t="s">
        <v>1188</v>
      </c>
      <c r="BX2" t="s">
        <v>395</v>
      </c>
      <c r="BY2" t="s">
        <v>1189</v>
      </c>
      <c r="BZ2" t="s">
        <v>54</v>
      </c>
      <c r="CA2" t="s">
        <v>1190</v>
      </c>
    </row>
    <row r="3" spans="1:79" ht="10.5" customHeight="1">
      <c r="BJ3" t="s">
        <v>15</v>
      </c>
      <c r="BO3">
        <v>26451037</v>
      </c>
      <c r="BP3" t="s">
        <v>1191</v>
      </c>
      <c r="BQ3" t="s">
        <v>1192</v>
      </c>
      <c r="BR3" t="s">
        <v>1193</v>
      </c>
      <c r="BS3" t="s">
        <v>1194</v>
      </c>
      <c r="BT3" s="348">
        <v>39955</v>
      </c>
      <c r="BX3" t="s">
        <v>1195</v>
      </c>
      <c r="BY3" t="s">
        <v>1196</v>
      </c>
      <c r="BZ3" t="s">
        <v>1197</v>
      </c>
      <c r="CA3" t="s">
        <v>1198</v>
      </c>
    </row>
    <row r="4" spans="1:79" ht="10.5" customHeight="1">
      <c r="BJ4" t="s">
        <v>15</v>
      </c>
      <c r="BO4">
        <v>26361252</v>
      </c>
      <c r="BP4" t="s">
        <v>1199</v>
      </c>
      <c r="BQ4" t="s">
        <v>1200</v>
      </c>
      <c r="BR4" t="s">
        <v>1201</v>
      </c>
      <c r="BS4" t="s">
        <v>1202</v>
      </c>
      <c r="BX4" t="s">
        <v>1195</v>
      </c>
      <c r="BY4" t="s">
        <v>1196</v>
      </c>
      <c r="BZ4" t="s">
        <v>1197</v>
      </c>
      <c r="CA4" t="s">
        <v>1198</v>
      </c>
    </row>
    <row r="5" spans="1:79" ht="10.5" customHeight="1">
      <c r="BJ5" t="s">
        <v>15</v>
      </c>
      <c r="BO5">
        <v>26361211</v>
      </c>
      <c r="BP5" t="s">
        <v>1203</v>
      </c>
      <c r="BQ5" t="s">
        <v>1204</v>
      </c>
      <c r="BR5" t="s">
        <v>1205</v>
      </c>
      <c r="BS5" t="s">
        <v>1206</v>
      </c>
      <c r="BT5" s="348">
        <v>35677</v>
      </c>
      <c r="BX5" t="s">
        <v>1195</v>
      </c>
      <c r="BY5" t="s">
        <v>1196</v>
      </c>
      <c r="BZ5" t="s">
        <v>1197</v>
      </c>
      <c r="CA5" t="s">
        <v>1198</v>
      </c>
    </row>
    <row r="6" spans="1:79" ht="10.5" customHeight="1">
      <c r="BJ6" t="s">
        <v>15</v>
      </c>
      <c r="BO6">
        <v>26320074</v>
      </c>
      <c r="BP6" t="s">
        <v>1207</v>
      </c>
      <c r="BQ6" t="s">
        <v>1208</v>
      </c>
      <c r="BR6" t="s">
        <v>1209</v>
      </c>
      <c r="BS6" t="s">
        <v>1210</v>
      </c>
      <c r="BT6" s="348">
        <v>35051</v>
      </c>
      <c r="BX6" t="s">
        <v>1195</v>
      </c>
      <c r="BY6" t="s">
        <v>1196</v>
      </c>
      <c r="BZ6" t="s">
        <v>1197</v>
      </c>
      <c r="CA6" t="s">
        <v>1198</v>
      </c>
    </row>
    <row r="7" spans="1:79" ht="10.5" customHeight="1">
      <c r="BJ7" t="s">
        <v>15</v>
      </c>
      <c r="BO7">
        <v>26361212</v>
      </c>
      <c r="BP7" t="s">
        <v>1211</v>
      </c>
      <c r="BQ7" t="s">
        <v>1212</v>
      </c>
      <c r="BR7" t="s">
        <v>1205</v>
      </c>
      <c r="BS7" t="s">
        <v>1213</v>
      </c>
      <c r="BX7" t="s">
        <v>1195</v>
      </c>
      <c r="BY7" t="s">
        <v>1196</v>
      </c>
      <c r="BZ7" t="s">
        <v>1197</v>
      </c>
      <c r="CA7" t="s">
        <v>1198</v>
      </c>
    </row>
    <row r="8" spans="1:79" ht="10.5" customHeight="1">
      <c r="BJ8" t="s">
        <v>15</v>
      </c>
      <c r="BO8">
        <v>31282415</v>
      </c>
      <c r="BP8" t="s">
        <v>1214</v>
      </c>
      <c r="BQ8" t="s">
        <v>1215</v>
      </c>
      <c r="BR8" t="s">
        <v>1216</v>
      </c>
      <c r="BS8" t="s">
        <v>1217</v>
      </c>
      <c r="BX8" t="s">
        <v>1195</v>
      </c>
      <c r="BY8" t="s">
        <v>1196</v>
      </c>
      <c r="BZ8" t="s">
        <v>1197</v>
      </c>
      <c r="CA8" t="s">
        <v>1198</v>
      </c>
    </row>
    <row r="9" spans="1:79" ht="10.5" customHeight="1">
      <c r="BJ9" t="s">
        <v>15</v>
      </c>
      <c r="BO9">
        <v>26535092</v>
      </c>
      <c r="BP9" t="s">
        <v>1218</v>
      </c>
      <c r="BQ9" t="s">
        <v>1219</v>
      </c>
      <c r="BR9" t="s">
        <v>1220</v>
      </c>
      <c r="BS9" t="s">
        <v>1221</v>
      </c>
      <c r="BX9" t="s">
        <v>1195</v>
      </c>
      <c r="BY9" t="s">
        <v>1196</v>
      </c>
      <c r="BZ9" t="s">
        <v>1197</v>
      </c>
      <c r="CA9" t="s">
        <v>1198</v>
      </c>
    </row>
    <row r="10" spans="1:79" ht="10.5" customHeight="1">
      <c r="BJ10" t="s">
        <v>15</v>
      </c>
      <c r="BO10">
        <v>26361287</v>
      </c>
      <c r="BP10" t="s">
        <v>1222</v>
      </c>
      <c r="BQ10" t="s">
        <v>1223</v>
      </c>
      <c r="BR10" t="s">
        <v>1224</v>
      </c>
      <c r="BS10" t="s">
        <v>1225</v>
      </c>
      <c r="BX10" t="s">
        <v>1195</v>
      </c>
      <c r="BY10" t="s">
        <v>1196</v>
      </c>
      <c r="BZ10" t="s">
        <v>1197</v>
      </c>
      <c r="CA10" t="s">
        <v>1198</v>
      </c>
    </row>
    <row r="11" spans="1:79" ht="10.5" customHeight="1">
      <c r="BJ11" t="s">
        <v>15</v>
      </c>
      <c r="BO11">
        <v>26361287</v>
      </c>
      <c r="BP11" t="s">
        <v>1222</v>
      </c>
      <c r="BQ11" t="s">
        <v>1223</v>
      </c>
      <c r="BR11" t="s">
        <v>1224</v>
      </c>
      <c r="BS11" t="s">
        <v>1225</v>
      </c>
      <c r="BX11" t="s">
        <v>1226</v>
      </c>
      <c r="BY11" t="s">
        <v>1227</v>
      </c>
      <c r="BZ11" t="s">
        <v>1228</v>
      </c>
      <c r="CA11" t="s">
        <v>1198</v>
      </c>
    </row>
    <row r="12" spans="1:79" ht="10.5" customHeight="1">
      <c r="BJ12" t="s">
        <v>15</v>
      </c>
      <c r="BO12">
        <v>26361237</v>
      </c>
      <c r="BP12" t="s">
        <v>1229</v>
      </c>
      <c r="BQ12" t="s">
        <v>1230</v>
      </c>
      <c r="BR12" t="s">
        <v>1231</v>
      </c>
      <c r="BS12" t="s">
        <v>1232</v>
      </c>
      <c r="BX12" t="s">
        <v>1195</v>
      </c>
      <c r="BY12" t="s">
        <v>1196</v>
      </c>
      <c r="BZ12" t="s">
        <v>1197</v>
      </c>
      <c r="CA12" t="s">
        <v>1198</v>
      </c>
    </row>
    <row r="13" spans="1:79" ht="10.5" customHeight="1">
      <c r="BJ13" t="s">
        <v>15</v>
      </c>
      <c r="BO13">
        <v>26845836</v>
      </c>
      <c r="BP13" t="s">
        <v>1233</v>
      </c>
      <c r="BQ13" t="s">
        <v>1234</v>
      </c>
      <c r="BR13" t="s">
        <v>1235</v>
      </c>
      <c r="BS13" t="s">
        <v>1236</v>
      </c>
      <c r="BX13" t="s">
        <v>1195</v>
      </c>
      <c r="BY13" t="s">
        <v>1196</v>
      </c>
      <c r="BZ13" t="s">
        <v>1197</v>
      </c>
      <c r="CA13" t="s">
        <v>1198</v>
      </c>
    </row>
    <row r="14" spans="1:79" ht="10.5" customHeight="1">
      <c r="BJ14" t="s">
        <v>15</v>
      </c>
      <c r="BO14">
        <v>26845836</v>
      </c>
      <c r="BP14" t="s">
        <v>1233</v>
      </c>
      <c r="BQ14" t="s">
        <v>1234</v>
      </c>
      <c r="BR14" t="s">
        <v>1235</v>
      </c>
      <c r="BS14" t="s">
        <v>1236</v>
      </c>
      <c r="BX14" t="s">
        <v>1226</v>
      </c>
      <c r="BY14" t="s">
        <v>1227</v>
      </c>
      <c r="BZ14" t="s">
        <v>1228</v>
      </c>
      <c r="CA14" t="s">
        <v>1198</v>
      </c>
    </row>
    <row r="15" spans="1:79" ht="10.5" customHeight="1">
      <c r="BJ15" t="s">
        <v>15</v>
      </c>
      <c r="BO15">
        <v>26448830</v>
      </c>
      <c r="BP15" t="s">
        <v>1237</v>
      </c>
      <c r="BQ15" t="s">
        <v>1238</v>
      </c>
      <c r="BR15" t="s">
        <v>1201</v>
      </c>
      <c r="BS15" t="s">
        <v>1239</v>
      </c>
      <c r="BT15" s="348">
        <v>39856</v>
      </c>
      <c r="BX15" t="s">
        <v>1195</v>
      </c>
      <c r="BY15" t="s">
        <v>1196</v>
      </c>
      <c r="BZ15" t="s">
        <v>1197</v>
      </c>
      <c r="CA15" t="s">
        <v>1198</v>
      </c>
    </row>
    <row r="16" spans="1:79" ht="10.5" customHeight="1">
      <c r="BJ16" t="s">
        <v>15</v>
      </c>
      <c r="BO16">
        <v>26448830</v>
      </c>
      <c r="BP16" t="s">
        <v>1237</v>
      </c>
      <c r="BQ16" t="s">
        <v>1238</v>
      </c>
      <c r="BR16" t="s">
        <v>1201</v>
      </c>
      <c r="BS16" t="s">
        <v>1239</v>
      </c>
      <c r="BT16" s="348">
        <v>39856</v>
      </c>
      <c r="BX16" t="s">
        <v>1240</v>
      </c>
      <c r="BY16" t="s">
        <v>1241</v>
      </c>
      <c r="BZ16" t="s">
        <v>1242</v>
      </c>
      <c r="CA16" t="s">
        <v>1198</v>
      </c>
    </row>
    <row r="17" spans="62:79" ht="10.5" customHeight="1">
      <c r="BJ17" t="s">
        <v>15</v>
      </c>
      <c r="BO17">
        <v>26318623</v>
      </c>
      <c r="BP17" t="s">
        <v>1243</v>
      </c>
      <c r="BQ17" t="s">
        <v>1244</v>
      </c>
      <c r="BR17" t="s">
        <v>1245</v>
      </c>
      <c r="BS17" t="s">
        <v>1246</v>
      </c>
      <c r="BT17" s="348">
        <v>39673</v>
      </c>
      <c r="BX17" t="s">
        <v>1240</v>
      </c>
      <c r="BY17" t="s">
        <v>1241</v>
      </c>
      <c r="BZ17" t="s">
        <v>1242</v>
      </c>
      <c r="CA17" t="s">
        <v>1198</v>
      </c>
    </row>
    <row r="18" spans="62:79" ht="10.5" customHeight="1">
      <c r="BJ18" t="s">
        <v>15</v>
      </c>
      <c r="BO18">
        <v>26360358</v>
      </c>
      <c r="BP18" t="s">
        <v>1247</v>
      </c>
      <c r="BQ18" t="s">
        <v>1248</v>
      </c>
      <c r="BR18" t="s">
        <v>1249</v>
      </c>
      <c r="BS18" t="s">
        <v>1250</v>
      </c>
      <c r="BT18" s="348">
        <v>39426</v>
      </c>
      <c r="BX18" t="s">
        <v>1251</v>
      </c>
      <c r="BY18" t="s">
        <v>1252</v>
      </c>
      <c r="BZ18" t="s">
        <v>1253</v>
      </c>
      <c r="CA18" t="s">
        <v>1198</v>
      </c>
    </row>
    <row r="19" spans="62:79" ht="10.5" customHeight="1">
      <c r="BJ19" t="s">
        <v>15</v>
      </c>
      <c r="BO19">
        <v>31513746</v>
      </c>
      <c r="BP19" t="s">
        <v>1254</v>
      </c>
      <c r="BQ19" t="s">
        <v>1255</v>
      </c>
      <c r="BR19" t="s">
        <v>1245</v>
      </c>
      <c r="BS19" t="s">
        <v>1256</v>
      </c>
      <c r="BX19" t="s">
        <v>1195</v>
      </c>
      <c r="BY19" t="s">
        <v>1196</v>
      </c>
      <c r="BZ19" t="s">
        <v>1197</v>
      </c>
      <c r="CA19" t="s">
        <v>1198</v>
      </c>
    </row>
    <row r="20" spans="62:79" ht="10.5" customHeight="1">
      <c r="BJ20" t="s">
        <v>15</v>
      </c>
      <c r="BO20">
        <v>26813272</v>
      </c>
      <c r="BP20" t="s">
        <v>1257</v>
      </c>
      <c r="BQ20" t="s">
        <v>1258</v>
      </c>
      <c r="BR20" t="s">
        <v>1259</v>
      </c>
      <c r="BS20" t="s">
        <v>1260</v>
      </c>
      <c r="BX20" t="s">
        <v>1261</v>
      </c>
      <c r="BY20" t="s">
        <v>1262</v>
      </c>
      <c r="BZ20" t="s">
        <v>1263</v>
      </c>
      <c r="CA20" t="s">
        <v>1198</v>
      </c>
    </row>
    <row r="21" spans="62:79" ht="10.5" customHeight="1">
      <c r="BJ21" t="s">
        <v>15</v>
      </c>
      <c r="BO21">
        <v>28856006</v>
      </c>
      <c r="BP21" t="s">
        <v>1264</v>
      </c>
      <c r="BQ21" t="s">
        <v>1265</v>
      </c>
      <c r="BR21" t="s">
        <v>1245</v>
      </c>
      <c r="BS21" t="s">
        <v>1266</v>
      </c>
      <c r="BX21" t="s">
        <v>1261</v>
      </c>
      <c r="BY21" t="s">
        <v>1262</v>
      </c>
      <c r="BZ21" t="s">
        <v>1263</v>
      </c>
      <c r="CA21" t="s">
        <v>1198</v>
      </c>
    </row>
    <row r="22" spans="62:79" ht="10.5" customHeight="1">
      <c r="BJ22" t="s">
        <v>15</v>
      </c>
      <c r="BO22">
        <v>31460976</v>
      </c>
      <c r="BP22" t="s">
        <v>1267</v>
      </c>
      <c r="BQ22" t="s">
        <v>1268</v>
      </c>
      <c r="BR22" t="s">
        <v>1269</v>
      </c>
      <c r="BS22" t="s">
        <v>1270</v>
      </c>
      <c r="BX22" t="s">
        <v>1195</v>
      </c>
      <c r="BY22" t="s">
        <v>1196</v>
      </c>
      <c r="BZ22" t="s">
        <v>1197</v>
      </c>
      <c r="CA22" t="s">
        <v>1198</v>
      </c>
    </row>
    <row r="23" spans="62:79" ht="10.5" customHeight="1">
      <c r="BJ23" t="s">
        <v>15</v>
      </c>
      <c r="BO23">
        <v>31002476</v>
      </c>
      <c r="BP23" t="s">
        <v>1271</v>
      </c>
      <c r="BQ23" t="s">
        <v>1272</v>
      </c>
      <c r="BR23" t="s">
        <v>1245</v>
      </c>
      <c r="BS23" t="s">
        <v>1273</v>
      </c>
      <c r="BX23" t="s">
        <v>1195</v>
      </c>
      <c r="BY23" t="s">
        <v>1196</v>
      </c>
      <c r="BZ23" t="s">
        <v>1197</v>
      </c>
      <c r="CA23" t="s">
        <v>1198</v>
      </c>
    </row>
    <row r="24" spans="62:79" ht="10.5" customHeight="1">
      <c r="BJ24" t="s">
        <v>15</v>
      </c>
      <c r="BO24">
        <v>28858787</v>
      </c>
      <c r="BP24" t="s">
        <v>1274</v>
      </c>
      <c r="BQ24" t="s">
        <v>1275</v>
      </c>
      <c r="BR24" t="s">
        <v>1245</v>
      </c>
      <c r="BS24" t="s">
        <v>1276</v>
      </c>
      <c r="BT24" s="348">
        <v>41982</v>
      </c>
      <c r="BX24" t="s">
        <v>1277</v>
      </c>
      <c r="BY24" t="s">
        <v>1278</v>
      </c>
      <c r="BZ24" t="s">
        <v>1279</v>
      </c>
      <c r="CA24" t="s">
        <v>1198</v>
      </c>
    </row>
    <row r="25" spans="62:79" ht="10.5" customHeight="1">
      <c r="BJ25" t="s">
        <v>15</v>
      </c>
      <c r="BO25">
        <v>28858787</v>
      </c>
      <c r="BP25" t="s">
        <v>1274</v>
      </c>
      <c r="BQ25" t="s">
        <v>1275</v>
      </c>
      <c r="BR25" t="s">
        <v>1245</v>
      </c>
      <c r="BS25" t="s">
        <v>1276</v>
      </c>
      <c r="BT25" s="348">
        <v>41982</v>
      </c>
      <c r="BX25" t="s">
        <v>1195</v>
      </c>
      <c r="BY25" t="s">
        <v>1196</v>
      </c>
      <c r="BZ25" t="s">
        <v>1197</v>
      </c>
      <c r="CA25" t="s">
        <v>1198</v>
      </c>
    </row>
    <row r="26" spans="62:79" ht="10.5" customHeight="1">
      <c r="BJ26" t="s">
        <v>15</v>
      </c>
      <c r="BO26">
        <v>28443058</v>
      </c>
      <c r="BP26" t="s">
        <v>1280</v>
      </c>
      <c r="BQ26" t="s">
        <v>1281</v>
      </c>
      <c r="BR26" t="s">
        <v>1209</v>
      </c>
      <c r="BS26" t="s">
        <v>1282</v>
      </c>
      <c r="BX26" t="s">
        <v>1195</v>
      </c>
      <c r="BY26" t="s">
        <v>1196</v>
      </c>
      <c r="BZ26" t="s">
        <v>1197</v>
      </c>
      <c r="CA26" t="s">
        <v>1198</v>
      </c>
    </row>
    <row r="27" spans="62:79" ht="10.5" customHeight="1">
      <c r="BJ27" t="s">
        <v>15</v>
      </c>
      <c r="BO27">
        <v>26455462</v>
      </c>
      <c r="BP27" t="s">
        <v>1283</v>
      </c>
      <c r="BQ27" t="s">
        <v>1284</v>
      </c>
      <c r="BR27" t="s">
        <v>1285</v>
      </c>
      <c r="BS27" t="s">
        <v>1286</v>
      </c>
      <c r="BT27" s="348">
        <v>40123</v>
      </c>
      <c r="BX27" t="s">
        <v>1195</v>
      </c>
      <c r="BY27" t="s">
        <v>1196</v>
      </c>
      <c r="BZ27" t="s">
        <v>1197</v>
      </c>
      <c r="CA27" t="s">
        <v>1198</v>
      </c>
    </row>
    <row r="28" spans="62:79" ht="10.5" customHeight="1">
      <c r="BJ28" t="s">
        <v>15</v>
      </c>
      <c r="BO28">
        <v>26455491</v>
      </c>
      <c r="BP28" t="s">
        <v>1287</v>
      </c>
      <c r="BQ28" t="s">
        <v>1288</v>
      </c>
      <c r="BR28" t="s">
        <v>1285</v>
      </c>
      <c r="BS28" t="s">
        <v>1289</v>
      </c>
      <c r="BT28" s="348">
        <v>40021</v>
      </c>
      <c r="BX28" t="s">
        <v>1195</v>
      </c>
      <c r="BY28" t="s">
        <v>1196</v>
      </c>
      <c r="BZ28" t="s">
        <v>1197</v>
      </c>
      <c r="CA28" t="s">
        <v>1198</v>
      </c>
    </row>
    <row r="29" spans="62:79" ht="10.5" customHeight="1">
      <c r="BJ29" t="s">
        <v>15</v>
      </c>
      <c r="BO29">
        <v>26423493</v>
      </c>
      <c r="BP29" t="s">
        <v>1290</v>
      </c>
      <c r="BQ29" t="s">
        <v>1291</v>
      </c>
      <c r="BR29" t="s">
        <v>24</v>
      </c>
      <c r="BS29" t="s">
        <v>1292</v>
      </c>
      <c r="BU29" s="348">
        <v>44819</v>
      </c>
      <c r="BX29" t="s">
        <v>1195</v>
      </c>
      <c r="BY29" t="s">
        <v>1196</v>
      </c>
      <c r="BZ29" t="s">
        <v>1197</v>
      </c>
      <c r="CA29" t="s">
        <v>1198</v>
      </c>
    </row>
    <row r="30" spans="62:79" ht="10.5" customHeight="1">
      <c r="BJ30" t="s">
        <v>15</v>
      </c>
      <c r="BO30">
        <v>31356620</v>
      </c>
      <c r="BP30" t="s">
        <v>1293</v>
      </c>
      <c r="BQ30" t="s">
        <v>1294</v>
      </c>
      <c r="BR30" t="s">
        <v>1193</v>
      </c>
      <c r="BS30" t="s">
        <v>1295</v>
      </c>
      <c r="BX30" t="s">
        <v>1195</v>
      </c>
      <c r="BY30" t="s">
        <v>1196</v>
      </c>
      <c r="BZ30" t="s">
        <v>1197</v>
      </c>
      <c r="CA30" t="s">
        <v>1198</v>
      </c>
    </row>
    <row r="31" spans="62:79" ht="10.5" customHeight="1">
      <c r="BJ31" t="s">
        <v>15</v>
      </c>
      <c r="BO31">
        <v>31307068</v>
      </c>
      <c r="BP31" t="s">
        <v>1296</v>
      </c>
      <c r="BQ31" t="s">
        <v>1297</v>
      </c>
      <c r="BR31" t="s">
        <v>1298</v>
      </c>
      <c r="BS31" t="s">
        <v>1299</v>
      </c>
      <c r="BX31" t="s">
        <v>1195</v>
      </c>
      <c r="BY31" t="s">
        <v>1196</v>
      </c>
      <c r="BZ31" t="s">
        <v>1197</v>
      </c>
      <c r="CA31" t="s">
        <v>1198</v>
      </c>
    </row>
    <row r="32" spans="62:79" ht="10.5" customHeight="1">
      <c r="BJ32" t="s">
        <v>15</v>
      </c>
      <c r="BO32">
        <v>28831845</v>
      </c>
      <c r="BP32" t="s">
        <v>1300</v>
      </c>
      <c r="BQ32" t="s">
        <v>1301</v>
      </c>
      <c r="BR32" t="s">
        <v>24</v>
      </c>
      <c r="BS32" t="s">
        <v>1302</v>
      </c>
      <c r="BU32" s="348">
        <v>44832</v>
      </c>
      <c r="BX32" t="s">
        <v>1195</v>
      </c>
      <c r="BY32" t="s">
        <v>1196</v>
      </c>
      <c r="BZ32" t="s">
        <v>1197</v>
      </c>
      <c r="CA32" t="s">
        <v>1198</v>
      </c>
    </row>
    <row r="33" spans="62:79" ht="10.5" customHeight="1">
      <c r="BJ33" t="s">
        <v>15</v>
      </c>
      <c r="BO33">
        <v>26423507</v>
      </c>
      <c r="BP33" t="s">
        <v>1303</v>
      </c>
      <c r="BQ33" t="s">
        <v>1304</v>
      </c>
      <c r="BR33" t="s">
        <v>1305</v>
      </c>
      <c r="BS33" t="s">
        <v>1306</v>
      </c>
      <c r="BT33" s="348">
        <v>37315</v>
      </c>
      <c r="BX33" t="s">
        <v>1195</v>
      </c>
      <c r="BY33" t="s">
        <v>1196</v>
      </c>
      <c r="BZ33" t="s">
        <v>1197</v>
      </c>
      <c r="CA33" t="s">
        <v>1198</v>
      </c>
    </row>
    <row r="34" spans="62:79" ht="10.5" customHeight="1">
      <c r="BJ34" t="s">
        <v>15</v>
      </c>
      <c r="BO34">
        <v>26423507</v>
      </c>
      <c r="BP34" t="s">
        <v>1303</v>
      </c>
      <c r="BQ34" t="s">
        <v>1304</v>
      </c>
      <c r="BR34" t="s">
        <v>1305</v>
      </c>
      <c r="BS34" t="s">
        <v>1306</v>
      </c>
      <c r="BT34" s="348">
        <v>37315</v>
      </c>
      <c r="BX34" t="s">
        <v>1226</v>
      </c>
      <c r="BY34" t="s">
        <v>1227</v>
      </c>
      <c r="BZ34" t="s">
        <v>1228</v>
      </c>
      <c r="CA34" t="s">
        <v>1198</v>
      </c>
    </row>
    <row r="35" spans="62:79" ht="10.5" customHeight="1">
      <c r="BJ35" t="s">
        <v>15</v>
      </c>
      <c r="BO35">
        <v>26361198</v>
      </c>
      <c r="BP35" t="s">
        <v>1307</v>
      </c>
      <c r="BQ35" t="s">
        <v>1308</v>
      </c>
      <c r="BR35" t="s">
        <v>1245</v>
      </c>
      <c r="BS35" t="s">
        <v>1309</v>
      </c>
      <c r="BX35" t="s">
        <v>1195</v>
      </c>
      <c r="BY35" t="s">
        <v>1196</v>
      </c>
      <c r="BZ35" t="s">
        <v>1197</v>
      </c>
      <c r="CA35" t="s">
        <v>1198</v>
      </c>
    </row>
    <row r="36" spans="62:79" ht="10.5" customHeight="1">
      <c r="BJ36" t="s">
        <v>15</v>
      </c>
      <c r="BO36">
        <v>31341437</v>
      </c>
      <c r="BP36" t="s">
        <v>1310</v>
      </c>
      <c r="BQ36" t="s">
        <v>1311</v>
      </c>
      <c r="BR36" t="s">
        <v>24</v>
      </c>
      <c r="BS36" t="s">
        <v>1312</v>
      </c>
      <c r="BU36" s="348">
        <v>44851</v>
      </c>
      <c r="BX36" t="s">
        <v>1195</v>
      </c>
      <c r="BY36" t="s">
        <v>1196</v>
      </c>
      <c r="BZ36" t="s">
        <v>1197</v>
      </c>
      <c r="CA36" t="s">
        <v>1198</v>
      </c>
    </row>
    <row r="37" spans="62:79" ht="10.5" customHeight="1">
      <c r="BJ37" t="s">
        <v>15</v>
      </c>
      <c r="BO37">
        <v>26778020</v>
      </c>
      <c r="BP37" t="s">
        <v>1313</v>
      </c>
      <c r="BQ37" t="s">
        <v>1314</v>
      </c>
      <c r="BR37" t="s">
        <v>24</v>
      </c>
      <c r="BS37" t="s">
        <v>1315</v>
      </c>
      <c r="BT37" s="348">
        <v>40002</v>
      </c>
      <c r="BU37" s="348">
        <v>44851</v>
      </c>
      <c r="BX37" t="s">
        <v>1195</v>
      </c>
      <c r="BY37" t="s">
        <v>1196</v>
      </c>
      <c r="BZ37" t="s">
        <v>1197</v>
      </c>
      <c r="CA37" t="s">
        <v>1198</v>
      </c>
    </row>
    <row r="38" spans="62:79" ht="10.5" customHeight="1">
      <c r="BJ38" t="s">
        <v>15</v>
      </c>
      <c r="BO38">
        <v>26361259</v>
      </c>
      <c r="BP38" t="s">
        <v>1316</v>
      </c>
      <c r="BQ38" t="s">
        <v>1317</v>
      </c>
      <c r="BR38" t="s">
        <v>24</v>
      </c>
      <c r="BS38" t="s">
        <v>1318</v>
      </c>
      <c r="BX38" t="s">
        <v>1195</v>
      </c>
      <c r="BY38" t="s">
        <v>1196</v>
      </c>
      <c r="BZ38" t="s">
        <v>1197</v>
      </c>
      <c r="CA38" t="s">
        <v>1198</v>
      </c>
    </row>
    <row r="39" spans="62:79" ht="10.5" customHeight="1">
      <c r="BJ39" t="s">
        <v>15</v>
      </c>
      <c r="BO39">
        <v>31562369</v>
      </c>
      <c r="BP39" t="s">
        <v>1319</v>
      </c>
      <c r="BQ39" t="s">
        <v>1320</v>
      </c>
      <c r="BR39" t="s">
        <v>1298</v>
      </c>
      <c r="BS39" t="s">
        <v>1321</v>
      </c>
      <c r="BT39" s="348">
        <v>44524</v>
      </c>
      <c r="BX39" t="s">
        <v>1195</v>
      </c>
      <c r="BY39" t="s">
        <v>1196</v>
      </c>
      <c r="BZ39" t="s">
        <v>1197</v>
      </c>
      <c r="CA39" t="s">
        <v>1322</v>
      </c>
    </row>
    <row r="40" spans="62:79" ht="10.5" customHeight="1">
      <c r="BJ40" t="s">
        <v>15</v>
      </c>
      <c r="BO40">
        <v>31562369</v>
      </c>
      <c r="BP40" t="s">
        <v>1319</v>
      </c>
      <c r="BQ40" t="s">
        <v>1320</v>
      </c>
      <c r="BR40" t="s">
        <v>1298</v>
      </c>
      <c r="BS40" t="s">
        <v>1321</v>
      </c>
      <c r="BT40" s="348">
        <v>44524</v>
      </c>
      <c r="BX40" t="s">
        <v>1195</v>
      </c>
      <c r="BY40" t="s">
        <v>1196</v>
      </c>
      <c r="BZ40" t="s">
        <v>1197</v>
      </c>
      <c r="CA40" t="s">
        <v>1198</v>
      </c>
    </row>
    <row r="41" spans="62:79" ht="10.5" customHeight="1">
      <c r="BJ41" t="s">
        <v>15</v>
      </c>
      <c r="BO41">
        <v>31290763</v>
      </c>
      <c r="BP41" t="s">
        <v>1323</v>
      </c>
      <c r="BQ41" t="s">
        <v>1324</v>
      </c>
      <c r="BR41" t="s">
        <v>24</v>
      </c>
      <c r="BS41" t="s">
        <v>1325</v>
      </c>
      <c r="BT41" s="348">
        <v>42788</v>
      </c>
      <c r="BU41" s="348">
        <v>44915</v>
      </c>
      <c r="BX41" t="s">
        <v>1195</v>
      </c>
      <c r="BY41" t="s">
        <v>1196</v>
      </c>
      <c r="BZ41" t="s">
        <v>1197</v>
      </c>
      <c r="CA41" t="s">
        <v>1198</v>
      </c>
    </row>
    <row r="42" spans="62:79" ht="10.5" customHeight="1">
      <c r="BJ42" t="s">
        <v>15</v>
      </c>
      <c r="BO42">
        <v>26646370</v>
      </c>
      <c r="BP42" t="s">
        <v>1326</v>
      </c>
      <c r="BQ42" t="s">
        <v>1327</v>
      </c>
      <c r="BR42" t="s">
        <v>1328</v>
      </c>
      <c r="BS42" t="s">
        <v>1329</v>
      </c>
      <c r="BX42" t="s">
        <v>1240</v>
      </c>
      <c r="BY42" t="s">
        <v>1241</v>
      </c>
      <c r="BZ42" t="s">
        <v>1242</v>
      </c>
      <c r="CA42" t="s">
        <v>1198</v>
      </c>
    </row>
    <row r="43" spans="62:79" ht="10.5" customHeight="1">
      <c r="BJ43" t="s">
        <v>15</v>
      </c>
      <c r="BO43">
        <v>26361247</v>
      </c>
      <c r="BP43" t="s">
        <v>1330</v>
      </c>
      <c r="BQ43" t="s">
        <v>1331</v>
      </c>
      <c r="BR43" t="s">
        <v>1332</v>
      </c>
      <c r="BS43" t="s">
        <v>1333</v>
      </c>
      <c r="BX43" t="s">
        <v>1195</v>
      </c>
      <c r="BY43" t="s">
        <v>1196</v>
      </c>
      <c r="BZ43" t="s">
        <v>1197</v>
      </c>
      <c r="CA43" t="s">
        <v>1198</v>
      </c>
    </row>
    <row r="44" spans="62:79" ht="10.5" customHeight="1">
      <c r="BJ44" t="s">
        <v>15</v>
      </c>
      <c r="BO44">
        <v>26361286</v>
      </c>
      <c r="BP44" t="s">
        <v>1334</v>
      </c>
      <c r="BQ44" t="s">
        <v>1335</v>
      </c>
      <c r="BR44" t="s">
        <v>1209</v>
      </c>
      <c r="BS44" t="s">
        <v>1336</v>
      </c>
      <c r="BT44" s="348">
        <v>36607</v>
      </c>
      <c r="BX44" t="s">
        <v>1195</v>
      </c>
      <c r="BY44" t="s">
        <v>1196</v>
      </c>
      <c r="BZ44" t="s">
        <v>1197</v>
      </c>
      <c r="CA44" t="s">
        <v>1198</v>
      </c>
    </row>
    <row r="45" spans="62:79" ht="10.5" customHeight="1">
      <c r="BJ45" t="s">
        <v>15</v>
      </c>
      <c r="BO45">
        <v>26361234</v>
      </c>
      <c r="BP45" t="s">
        <v>1337</v>
      </c>
      <c r="BQ45" t="s">
        <v>1338</v>
      </c>
      <c r="BR45" t="s">
        <v>1339</v>
      </c>
      <c r="BS45" t="s">
        <v>1340</v>
      </c>
      <c r="BX45" t="s">
        <v>1195</v>
      </c>
      <c r="BY45" t="s">
        <v>1196</v>
      </c>
      <c r="BZ45" t="s">
        <v>1197</v>
      </c>
      <c r="CA45" t="s">
        <v>1198</v>
      </c>
    </row>
    <row r="46" spans="62:79" ht="10.5" customHeight="1">
      <c r="BJ46" t="s">
        <v>15</v>
      </c>
      <c r="BO46">
        <v>31297000</v>
      </c>
      <c r="BP46" t="s">
        <v>1341</v>
      </c>
      <c r="BQ46" t="s">
        <v>1342</v>
      </c>
      <c r="BR46" t="s">
        <v>1328</v>
      </c>
      <c r="BS46" t="s">
        <v>1343</v>
      </c>
      <c r="BT46" s="348">
        <v>43557</v>
      </c>
      <c r="BX46" t="s">
        <v>1195</v>
      </c>
      <c r="BY46" t="s">
        <v>1196</v>
      </c>
      <c r="BZ46" t="s">
        <v>1197</v>
      </c>
      <c r="CA46" t="s">
        <v>1198</v>
      </c>
    </row>
    <row r="47" spans="62:79" ht="10.5" customHeight="1">
      <c r="BJ47" t="s">
        <v>15</v>
      </c>
      <c r="BO47">
        <v>26423475</v>
      </c>
      <c r="BP47" t="s">
        <v>1344</v>
      </c>
      <c r="BQ47" t="s">
        <v>1345</v>
      </c>
      <c r="BR47" t="s">
        <v>1285</v>
      </c>
      <c r="BS47" t="s">
        <v>1346</v>
      </c>
      <c r="BX47" t="s">
        <v>1195</v>
      </c>
      <c r="BY47" t="s">
        <v>1196</v>
      </c>
      <c r="BZ47" t="s">
        <v>1197</v>
      </c>
      <c r="CA47" t="s">
        <v>1198</v>
      </c>
    </row>
    <row r="48" spans="62:79" ht="10.5" customHeight="1">
      <c r="BJ48" t="s">
        <v>15</v>
      </c>
      <c r="BO48">
        <v>26361254</v>
      </c>
      <c r="BP48" t="s">
        <v>1347</v>
      </c>
      <c r="BQ48" t="s">
        <v>1348</v>
      </c>
      <c r="BR48" t="s">
        <v>1349</v>
      </c>
      <c r="BS48" t="s">
        <v>1350</v>
      </c>
      <c r="BX48" t="s">
        <v>1195</v>
      </c>
      <c r="BY48" t="s">
        <v>1196</v>
      </c>
      <c r="BZ48" t="s">
        <v>1197</v>
      </c>
      <c r="CA48" t="s">
        <v>1198</v>
      </c>
    </row>
    <row r="49" spans="62:79" ht="10.5" customHeight="1">
      <c r="BJ49" t="s">
        <v>15</v>
      </c>
      <c r="BO49">
        <v>26592028</v>
      </c>
      <c r="BP49" t="s">
        <v>1351</v>
      </c>
      <c r="BQ49" t="s">
        <v>1352</v>
      </c>
      <c r="BR49" t="s">
        <v>1285</v>
      </c>
      <c r="BS49" t="s">
        <v>1353</v>
      </c>
      <c r="BX49" t="s">
        <v>1195</v>
      </c>
      <c r="BY49" t="s">
        <v>1196</v>
      </c>
      <c r="BZ49" t="s">
        <v>1197</v>
      </c>
      <c r="CA49" t="s">
        <v>1198</v>
      </c>
    </row>
    <row r="50" spans="62:79" ht="10.5" customHeight="1">
      <c r="BJ50" t="s">
        <v>15</v>
      </c>
      <c r="BO50">
        <v>28543657</v>
      </c>
      <c r="BP50" t="s">
        <v>1354</v>
      </c>
      <c r="BQ50" t="s">
        <v>1355</v>
      </c>
      <c r="BR50" t="s">
        <v>1356</v>
      </c>
      <c r="BS50" t="s">
        <v>1357</v>
      </c>
      <c r="BX50" t="s">
        <v>1195</v>
      </c>
      <c r="BY50" t="s">
        <v>1196</v>
      </c>
      <c r="BZ50" t="s">
        <v>1197</v>
      </c>
      <c r="CA50" t="s">
        <v>1198</v>
      </c>
    </row>
    <row r="51" spans="62:79" ht="10.5" customHeight="1">
      <c r="BJ51" t="s">
        <v>15</v>
      </c>
      <c r="BO51">
        <v>31362169</v>
      </c>
      <c r="BP51" t="s">
        <v>1358</v>
      </c>
      <c r="BQ51" t="s">
        <v>1359</v>
      </c>
      <c r="BR51" t="s">
        <v>1360</v>
      </c>
      <c r="BS51" t="s">
        <v>1361</v>
      </c>
      <c r="BX51" t="s">
        <v>1277</v>
      </c>
      <c r="BY51" t="s">
        <v>1278</v>
      </c>
      <c r="BZ51" t="s">
        <v>1279</v>
      </c>
      <c r="CA51" t="s">
        <v>1198</v>
      </c>
    </row>
    <row r="52" spans="62:79" ht="10.5" customHeight="1">
      <c r="BJ52" t="s">
        <v>15</v>
      </c>
      <c r="BO52">
        <v>31289583</v>
      </c>
      <c r="BP52" t="s">
        <v>1362</v>
      </c>
      <c r="BQ52" t="s">
        <v>1363</v>
      </c>
      <c r="BR52" t="s">
        <v>1328</v>
      </c>
      <c r="BS52" t="s">
        <v>1364</v>
      </c>
      <c r="BX52" t="s">
        <v>1195</v>
      </c>
      <c r="BY52" t="s">
        <v>1196</v>
      </c>
      <c r="BZ52" t="s">
        <v>1197</v>
      </c>
      <c r="CA52" t="s">
        <v>1198</v>
      </c>
    </row>
    <row r="53" spans="62:79" ht="10.5" customHeight="1">
      <c r="BJ53" t="s">
        <v>15</v>
      </c>
      <c r="BO53">
        <v>31289574</v>
      </c>
      <c r="BP53" t="s">
        <v>1365</v>
      </c>
      <c r="BQ53" t="s">
        <v>1366</v>
      </c>
      <c r="BR53" t="s">
        <v>1328</v>
      </c>
      <c r="BS53" t="s">
        <v>1367</v>
      </c>
      <c r="BT53" s="348">
        <v>43536</v>
      </c>
      <c r="BX53" t="s">
        <v>1195</v>
      </c>
      <c r="BY53" t="s">
        <v>1196</v>
      </c>
      <c r="BZ53" t="s">
        <v>1197</v>
      </c>
      <c r="CA53" t="s">
        <v>1198</v>
      </c>
    </row>
    <row r="54" spans="62:79" ht="10.5" customHeight="1">
      <c r="BJ54" t="s">
        <v>15</v>
      </c>
      <c r="BO54">
        <v>31356763</v>
      </c>
      <c r="BP54" t="s">
        <v>1368</v>
      </c>
      <c r="BQ54" t="s">
        <v>1369</v>
      </c>
      <c r="BR54" t="s">
        <v>24</v>
      </c>
      <c r="BS54" t="s">
        <v>1370</v>
      </c>
      <c r="BX54" t="s">
        <v>1195</v>
      </c>
      <c r="BY54" t="s">
        <v>1196</v>
      </c>
      <c r="BZ54" t="s">
        <v>1197</v>
      </c>
      <c r="CA54" t="s">
        <v>1198</v>
      </c>
    </row>
    <row r="55" spans="62:79" ht="10.5" customHeight="1">
      <c r="BJ55" t="s">
        <v>15</v>
      </c>
      <c r="BO55">
        <v>31354562</v>
      </c>
      <c r="BP55" t="s">
        <v>1371</v>
      </c>
      <c r="BQ55" t="s">
        <v>1372</v>
      </c>
      <c r="BR55" t="s">
        <v>1373</v>
      </c>
      <c r="BS55" t="s">
        <v>1374</v>
      </c>
      <c r="BX55" t="s">
        <v>1195</v>
      </c>
      <c r="BY55" t="s">
        <v>1196</v>
      </c>
      <c r="BZ55" t="s">
        <v>1197</v>
      </c>
      <c r="CA55" t="s">
        <v>1198</v>
      </c>
    </row>
    <row r="56" spans="62:79" ht="10.5" customHeight="1">
      <c r="BJ56" t="s">
        <v>15</v>
      </c>
      <c r="BO56">
        <v>31354562</v>
      </c>
      <c r="BP56" t="s">
        <v>1371</v>
      </c>
      <c r="BQ56" t="s">
        <v>1372</v>
      </c>
      <c r="BR56" t="s">
        <v>1373</v>
      </c>
      <c r="BS56" t="s">
        <v>1374</v>
      </c>
      <c r="BX56" t="s">
        <v>1226</v>
      </c>
      <c r="BY56" t="s">
        <v>1227</v>
      </c>
      <c r="BZ56" t="s">
        <v>1228</v>
      </c>
      <c r="CA56" t="s">
        <v>1198</v>
      </c>
    </row>
    <row r="57" spans="62:79" ht="10.5" customHeight="1">
      <c r="BJ57" t="s">
        <v>15</v>
      </c>
      <c r="BO57">
        <v>26423487</v>
      </c>
      <c r="BP57" t="s">
        <v>1375</v>
      </c>
      <c r="BQ57" t="s">
        <v>1376</v>
      </c>
      <c r="BR57" t="s">
        <v>1377</v>
      </c>
      <c r="BS57" t="s">
        <v>1378</v>
      </c>
      <c r="BX57" t="s">
        <v>1195</v>
      </c>
      <c r="BY57" t="s">
        <v>1196</v>
      </c>
      <c r="BZ57" t="s">
        <v>1197</v>
      </c>
      <c r="CA57" t="s">
        <v>1198</v>
      </c>
    </row>
    <row r="58" spans="62:79" ht="10.5" customHeight="1">
      <c r="BJ58" t="s">
        <v>15</v>
      </c>
      <c r="BO58">
        <v>26361193</v>
      </c>
      <c r="BP58" t="s">
        <v>1379</v>
      </c>
      <c r="BQ58" t="s">
        <v>1380</v>
      </c>
      <c r="BR58" t="s">
        <v>1245</v>
      </c>
      <c r="BS58" t="s">
        <v>1381</v>
      </c>
      <c r="BX58" t="s">
        <v>1195</v>
      </c>
      <c r="BY58" t="s">
        <v>1196</v>
      </c>
      <c r="BZ58" t="s">
        <v>1197</v>
      </c>
      <c r="CA58" t="s">
        <v>1198</v>
      </c>
    </row>
    <row r="59" spans="62:79" ht="10.5" customHeight="1">
      <c r="BJ59" t="s">
        <v>15</v>
      </c>
      <c r="BO59">
        <v>26361261</v>
      </c>
      <c r="BP59" t="s">
        <v>1382</v>
      </c>
      <c r="BQ59" t="s">
        <v>1383</v>
      </c>
      <c r="BR59" t="s">
        <v>1360</v>
      </c>
      <c r="BS59" t="s">
        <v>1384</v>
      </c>
      <c r="BT59" s="348">
        <v>36334</v>
      </c>
      <c r="BX59" t="s">
        <v>1195</v>
      </c>
      <c r="BY59" t="s">
        <v>1196</v>
      </c>
      <c r="BZ59" t="s">
        <v>1197</v>
      </c>
      <c r="CA59" t="s">
        <v>1198</v>
      </c>
    </row>
    <row r="60" spans="62:79" ht="10.5" customHeight="1">
      <c r="BJ60" t="s">
        <v>15</v>
      </c>
      <c r="BO60">
        <v>30942075</v>
      </c>
      <c r="BP60" t="s">
        <v>1385</v>
      </c>
      <c r="BQ60" t="s">
        <v>1386</v>
      </c>
      <c r="BR60" t="s">
        <v>1387</v>
      </c>
      <c r="BS60" t="s">
        <v>1388</v>
      </c>
      <c r="BT60" s="348">
        <v>43101</v>
      </c>
      <c r="BX60" t="s">
        <v>1195</v>
      </c>
      <c r="BY60" t="s">
        <v>1196</v>
      </c>
      <c r="BZ60" t="s">
        <v>1197</v>
      </c>
      <c r="CA60" t="s">
        <v>1198</v>
      </c>
    </row>
    <row r="61" spans="62:79" ht="10.5" customHeight="1">
      <c r="BJ61" t="s">
        <v>15</v>
      </c>
      <c r="BO61">
        <v>26361290</v>
      </c>
      <c r="BP61" t="s">
        <v>1389</v>
      </c>
      <c r="BQ61" t="s">
        <v>1390</v>
      </c>
      <c r="BR61" t="s">
        <v>1391</v>
      </c>
      <c r="BS61" t="s">
        <v>1392</v>
      </c>
      <c r="BX61" t="s">
        <v>1195</v>
      </c>
      <c r="BY61" t="s">
        <v>1196</v>
      </c>
      <c r="BZ61" t="s">
        <v>1197</v>
      </c>
      <c r="CA61" t="s">
        <v>1198</v>
      </c>
    </row>
    <row r="62" spans="62:79" ht="10.5" customHeight="1">
      <c r="BJ62" t="s">
        <v>15</v>
      </c>
      <c r="BO62">
        <v>26361289</v>
      </c>
      <c r="BP62" t="s">
        <v>1393</v>
      </c>
      <c r="BQ62" t="s">
        <v>1390</v>
      </c>
      <c r="BR62" t="s">
        <v>1394</v>
      </c>
      <c r="BS62" t="s">
        <v>1392</v>
      </c>
      <c r="BX62" t="s">
        <v>1195</v>
      </c>
      <c r="BY62" t="s">
        <v>1196</v>
      </c>
      <c r="BZ62" t="s">
        <v>1197</v>
      </c>
      <c r="CA62" t="s">
        <v>1198</v>
      </c>
    </row>
    <row r="63" spans="62:79" ht="10.5" customHeight="1">
      <c r="BJ63" t="s">
        <v>15</v>
      </c>
      <c r="BO63">
        <v>26361296</v>
      </c>
      <c r="BP63" t="s">
        <v>1395</v>
      </c>
      <c r="BQ63" t="s">
        <v>1390</v>
      </c>
      <c r="BR63" t="s">
        <v>1396</v>
      </c>
      <c r="BS63" t="s">
        <v>1392</v>
      </c>
      <c r="BX63" t="s">
        <v>1195</v>
      </c>
      <c r="BY63" t="s">
        <v>1196</v>
      </c>
      <c r="BZ63" t="s">
        <v>1197</v>
      </c>
      <c r="CA63" t="s">
        <v>1198</v>
      </c>
    </row>
    <row r="64" spans="62:79" ht="10.5" customHeight="1">
      <c r="BJ64" t="s">
        <v>15</v>
      </c>
      <c r="BO64">
        <v>26361297</v>
      </c>
      <c r="BP64" t="s">
        <v>1397</v>
      </c>
      <c r="BQ64" t="s">
        <v>1390</v>
      </c>
      <c r="BR64" t="s">
        <v>1398</v>
      </c>
      <c r="BS64" t="s">
        <v>1392</v>
      </c>
      <c r="BX64" t="s">
        <v>1195</v>
      </c>
      <c r="BY64" t="s">
        <v>1196</v>
      </c>
      <c r="BZ64" t="s">
        <v>1197</v>
      </c>
      <c r="CA64" t="s">
        <v>1198</v>
      </c>
    </row>
    <row r="65" spans="62:79" ht="10.5" customHeight="1">
      <c r="BJ65" t="s">
        <v>15</v>
      </c>
      <c r="BO65">
        <v>26361295</v>
      </c>
      <c r="BP65" t="s">
        <v>1399</v>
      </c>
      <c r="BQ65" t="s">
        <v>1390</v>
      </c>
      <c r="BR65" t="s">
        <v>1400</v>
      </c>
      <c r="BS65" t="s">
        <v>1392</v>
      </c>
      <c r="BX65" t="s">
        <v>1277</v>
      </c>
      <c r="BY65" t="s">
        <v>1278</v>
      </c>
      <c r="BZ65" t="s">
        <v>1279</v>
      </c>
      <c r="CA65" t="s">
        <v>1198</v>
      </c>
    </row>
    <row r="66" spans="62:79" ht="10.5" customHeight="1">
      <c r="BJ66" t="s">
        <v>15</v>
      </c>
      <c r="BO66">
        <v>26361292</v>
      </c>
      <c r="BP66" t="s">
        <v>1401</v>
      </c>
      <c r="BQ66" t="s">
        <v>1390</v>
      </c>
      <c r="BR66" t="s">
        <v>1402</v>
      </c>
      <c r="BS66" t="s">
        <v>1392</v>
      </c>
      <c r="BX66" t="s">
        <v>1195</v>
      </c>
      <c r="BY66" t="s">
        <v>1196</v>
      </c>
      <c r="BZ66" t="s">
        <v>1197</v>
      </c>
      <c r="CA66" t="s">
        <v>1198</v>
      </c>
    </row>
    <row r="67" spans="62:79" ht="10.5" customHeight="1">
      <c r="BJ67" t="s">
        <v>15</v>
      </c>
      <c r="BO67">
        <v>26361293</v>
      </c>
      <c r="BP67" t="s">
        <v>1403</v>
      </c>
      <c r="BQ67" t="s">
        <v>1390</v>
      </c>
      <c r="BR67" t="s">
        <v>1404</v>
      </c>
      <c r="BS67" t="s">
        <v>1392</v>
      </c>
      <c r="BX67" t="s">
        <v>1195</v>
      </c>
      <c r="BY67" t="s">
        <v>1196</v>
      </c>
      <c r="BZ67" t="s">
        <v>1197</v>
      </c>
      <c r="CA67" t="s">
        <v>1198</v>
      </c>
    </row>
    <row r="68" spans="62:79" ht="10.5" customHeight="1">
      <c r="BJ68" t="s">
        <v>15</v>
      </c>
      <c r="BO68">
        <v>26423587</v>
      </c>
      <c r="BP68" t="s">
        <v>1405</v>
      </c>
      <c r="BQ68" t="s">
        <v>1390</v>
      </c>
      <c r="BR68" t="s">
        <v>1406</v>
      </c>
      <c r="BS68" t="s">
        <v>1392</v>
      </c>
      <c r="BX68" t="s">
        <v>1195</v>
      </c>
      <c r="BY68" t="s">
        <v>1196</v>
      </c>
      <c r="BZ68" t="s">
        <v>1197</v>
      </c>
      <c r="CA68" t="s">
        <v>1198</v>
      </c>
    </row>
    <row r="69" spans="62:79" ht="10.5" customHeight="1">
      <c r="BJ69" t="s">
        <v>15</v>
      </c>
      <c r="BO69">
        <v>26361298</v>
      </c>
      <c r="BP69" t="s">
        <v>1407</v>
      </c>
      <c r="BQ69" t="s">
        <v>1390</v>
      </c>
      <c r="BR69" t="s">
        <v>1408</v>
      </c>
      <c r="BS69" t="s">
        <v>1392</v>
      </c>
      <c r="BX69" t="s">
        <v>1195</v>
      </c>
      <c r="BY69" t="s">
        <v>1196</v>
      </c>
      <c r="BZ69" t="s">
        <v>1197</v>
      </c>
      <c r="CA69" t="s">
        <v>1198</v>
      </c>
    </row>
    <row r="70" spans="62:79" ht="10.5" customHeight="1">
      <c r="BJ70" t="s">
        <v>15</v>
      </c>
      <c r="BO70">
        <v>26423573</v>
      </c>
      <c r="BP70" t="s">
        <v>1409</v>
      </c>
      <c r="BQ70" t="s">
        <v>1390</v>
      </c>
      <c r="BR70" t="s">
        <v>1410</v>
      </c>
      <c r="BS70" t="s">
        <v>1392</v>
      </c>
      <c r="BX70" t="s">
        <v>1195</v>
      </c>
      <c r="BY70" t="s">
        <v>1196</v>
      </c>
      <c r="BZ70" t="s">
        <v>1197</v>
      </c>
      <c r="CA70" t="s">
        <v>1198</v>
      </c>
    </row>
    <row r="71" spans="62:79" ht="10.5" customHeight="1">
      <c r="BJ71" t="s">
        <v>15</v>
      </c>
      <c r="BO71">
        <v>26813664</v>
      </c>
      <c r="BP71" t="s">
        <v>1411</v>
      </c>
      <c r="BQ71" t="s">
        <v>1412</v>
      </c>
      <c r="BR71" t="s">
        <v>1413</v>
      </c>
      <c r="BS71" t="s">
        <v>1414</v>
      </c>
      <c r="BX71" t="s">
        <v>1195</v>
      </c>
      <c r="BY71" t="s">
        <v>1196</v>
      </c>
      <c r="BZ71" t="s">
        <v>1197</v>
      </c>
      <c r="CA71" t="s">
        <v>1198</v>
      </c>
    </row>
    <row r="72" spans="62:79" ht="10.5" customHeight="1">
      <c r="BJ72" t="s">
        <v>15</v>
      </c>
      <c r="BO72">
        <v>26598633</v>
      </c>
      <c r="BP72" t="s">
        <v>1415</v>
      </c>
      <c r="BQ72" t="s">
        <v>1412</v>
      </c>
      <c r="BR72" t="s">
        <v>1416</v>
      </c>
      <c r="BS72" t="s">
        <v>1414</v>
      </c>
      <c r="BX72" t="s">
        <v>1195</v>
      </c>
      <c r="BY72" t="s">
        <v>1196</v>
      </c>
      <c r="BZ72" t="s">
        <v>1197</v>
      </c>
      <c r="CA72" t="s">
        <v>1198</v>
      </c>
    </row>
    <row r="73" spans="62:79" ht="10.5" customHeight="1">
      <c r="BJ73" t="s">
        <v>15</v>
      </c>
      <c r="BO73">
        <v>27240350</v>
      </c>
      <c r="BP73" t="s">
        <v>1417</v>
      </c>
      <c r="BQ73" t="s">
        <v>1412</v>
      </c>
      <c r="BR73" t="s">
        <v>1418</v>
      </c>
      <c r="BS73" t="s">
        <v>1414</v>
      </c>
      <c r="BX73" t="s">
        <v>1195</v>
      </c>
      <c r="BY73" t="s">
        <v>1196</v>
      </c>
      <c r="BZ73" t="s">
        <v>1197</v>
      </c>
      <c r="CA73" t="s">
        <v>1322</v>
      </c>
    </row>
    <row r="74" spans="62:79" ht="10.5" customHeight="1">
      <c r="BJ74" t="s">
        <v>15</v>
      </c>
      <c r="BO74">
        <v>26361276</v>
      </c>
      <c r="BP74" t="s">
        <v>1419</v>
      </c>
      <c r="BQ74" t="s">
        <v>1412</v>
      </c>
      <c r="BR74" t="s">
        <v>1420</v>
      </c>
      <c r="BS74" t="s">
        <v>1414</v>
      </c>
      <c r="BX74" t="s">
        <v>1195</v>
      </c>
      <c r="BY74" t="s">
        <v>1196</v>
      </c>
      <c r="BZ74" t="s">
        <v>1197</v>
      </c>
      <c r="CA74" t="s">
        <v>1198</v>
      </c>
    </row>
    <row r="75" spans="62:79" ht="10.5" customHeight="1">
      <c r="BJ75" t="s">
        <v>15</v>
      </c>
      <c r="BO75">
        <v>26427611</v>
      </c>
      <c r="BP75" t="s">
        <v>1421</v>
      </c>
      <c r="BQ75" t="s">
        <v>1422</v>
      </c>
      <c r="BR75" t="s">
        <v>1423</v>
      </c>
      <c r="BS75" t="s">
        <v>1424</v>
      </c>
      <c r="BT75" s="348">
        <v>39855</v>
      </c>
      <c r="BX75" t="s">
        <v>1195</v>
      </c>
      <c r="BY75" t="s">
        <v>1196</v>
      </c>
      <c r="BZ75" t="s">
        <v>1197</v>
      </c>
      <c r="CA75" t="s">
        <v>1198</v>
      </c>
    </row>
    <row r="76" spans="62:79" ht="10.5" customHeight="1">
      <c r="BJ76" t="s">
        <v>15</v>
      </c>
      <c r="BO76">
        <v>26423761</v>
      </c>
      <c r="BP76" t="s">
        <v>1425</v>
      </c>
      <c r="BQ76" t="s">
        <v>1426</v>
      </c>
      <c r="BR76" t="s">
        <v>1209</v>
      </c>
      <c r="BS76" t="s">
        <v>1427</v>
      </c>
      <c r="BX76" t="s">
        <v>1195</v>
      </c>
      <c r="BY76" t="s">
        <v>1196</v>
      </c>
      <c r="BZ76" t="s">
        <v>1197</v>
      </c>
      <c r="CA76" t="s">
        <v>1198</v>
      </c>
    </row>
    <row r="77" spans="62:79" ht="10.5" customHeight="1">
      <c r="BJ77" t="s">
        <v>15</v>
      </c>
      <c r="BO77">
        <v>28453800</v>
      </c>
      <c r="BP77" t="s">
        <v>1428</v>
      </c>
      <c r="BQ77" t="s">
        <v>1429</v>
      </c>
      <c r="BR77" t="s">
        <v>1209</v>
      </c>
      <c r="BS77" t="s">
        <v>1430</v>
      </c>
      <c r="BX77" t="s">
        <v>1195</v>
      </c>
      <c r="BY77" t="s">
        <v>1196</v>
      </c>
      <c r="BZ77" t="s">
        <v>1197</v>
      </c>
      <c r="CA77" t="s">
        <v>1198</v>
      </c>
    </row>
    <row r="78" spans="62:79" ht="10.5" customHeight="1">
      <c r="BJ78" t="s">
        <v>15</v>
      </c>
      <c r="BO78">
        <v>26454986</v>
      </c>
      <c r="BP78" t="s">
        <v>1431</v>
      </c>
      <c r="BQ78" t="s">
        <v>1432</v>
      </c>
      <c r="BR78" t="s">
        <v>1433</v>
      </c>
      <c r="BS78" t="s">
        <v>1434</v>
      </c>
      <c r="BT78" s="348">
        <v>39968</v>
      </c>
      <c r="BX78" t="s">
        <v>1195</v>
      </c>
      <c r="BY78" t="s">
        <v>1196</v>
      </c>
      <c r="BZ78" t="s">
        <v>1197</v>
      </c>
      <c r="CA78" t="s">
        <v>1198</v>
      </c>
    </row>
    <row r="79" spans="62:79" ht="10.5" customHeight="1">
      <c r="BJ79" t="s">
        <v>15</v>
      </c>
      <c r="BO79">
        <v>26431977</v>
      </c>
      <c r="BP79" t="s">
        <v>1435</v>
      </c>
      <c r="BQ79" t="s">
        <v>1436</v>
      </c>
      <c r="BR79" t="s">
        <v>1423</v>
      </c>
      <c r="BS79" t="s">
        <v>1437</v>
      </c>
      <c r="BT79" s="348">
        <v>39855</v>
      </c>
      <c r="BX79" t="s">
        <v>1195</v>
      </c>
      <c r="BY79" t="s">
        <v>1196</v>
      </c>
      <c r="BZ79" t="s">
        <v>1197</v>
      </c>
      <c r="CA79" t="s">
        <v>1322</v>
      </c>
    </row>
    <row r="80" spans="62:79" ht="10.5" customHeight="1">
      <c r="BJ80" t="s">
        <v>15</v>
      </c>
      <c r="BO80">
        <v>26431977</v>
      </c>
      <c r="BP80" t="s">
        <v>1435</v>
      </c>
      <c r="BQ80" t="s">
        <v>1436</v>
      </c>
      <c r="BR80" t="s">
        <v>1423</v>
      </c>
      <c r="BS80" t="s">
        <v>1437</v>
      </c>
      <c r="BT80" s="348">
        <v>39855</v>
      </c>
      <c r="BX80" t="s">
        <v>1195</v>
      </c>
      <c r="BY80" t="s">
        <v>1196</v>
      </c>
      <c r="BZ80" t="s">
        <v>1197</v>
      </c>
      <c r="CA80" t="s">
        <v>1198</v>
      </c>
    </row>
    <row r="81" spans="62:79" ht="10.5" customHeight="1">
      <c r="BJ81" t="s">
        <v>15</v>
      </c>
      <c r="BO81">
        <v>26383128</v>
      </c>
      <c r="BP81" t="s">
        <v>1438</v>
      </c>
      <c r="BQ81" t="s">
        <v>1439</v>
      </c>
      <c r="BR81" t="s">
        <v>1209</v>
      </c>
      <c r="BS81" t="s">
        <v>1440</v>
      </c>
      <c r="BT81" s="348">
        <v>38294</v>
      </c>
      <c r="BX81" t="s">
        <v>1195</v>
      </c>
      <c r="BY81" t="s">
        <v>1196</v>
      </c>
      <c r="BZ81" t="s">
        <v>1197</v>
      </c>
      <c r="CA81" t="s">
        <v>1198</v>
      </c>
    </row>
    <row r="82" spans="62:79" ht="10.5" customHeight="1">
      <c r="BJ82" t="s">
        <v>15</v>
      </c>
      <c r="BO82">
        <v>26534242</v>
      </c>
      <c r="BP82" t="s">
        <v>1441</v>
      </c>
      <c r="BQ82" t="s">
        <v>1442</v>
      </c>
      <c r="BR82" t="s">
        <v>1298</v>
      </c>
      <c r="BS82" t="s">
        <v>1443</v>
      </c>
      <c r="BT82" s="348">
        <v>40162</v>
      </c>
      <c r="BX82" t="s">
        <v>1277</v>
      </c>
      <c r="BY82" t="s">
        <v>1278</v>
      </c>
      <c r="BZ82" t="s">
        <v>1279</v>
      </c>
      <c r="CA82" t="s">
        <v>1198</v>
      </c>
    </row>
    <row r="83" spans="62:79" ht="10.5" customHeight="1">
      <c r="BJ83" t="s">
        <v>15</v>
      </c>
      <c r="BO83">
        <v>30855120</v>
      </c>
      <c r="BP83" t="s">
        <v>20</v>
      </c>
      <c r="BQ83" t="s">
        <v>22</v>
      </c>
      <c r="BR83" t="s">
        <v>24</v>
      </c>
      <c r="BS83" t="s">
        <v>26</v>
      </c>
      <c r="BX83" t="s">
        <v>1195</v>
      </c>
      <c r="BY83" t="s">
        <v>1196</v>
      </c>
      <c r="BZ83" t="s">
        <v>1197</v>
      </c>
      <c r="CA83" t="s">
        <v>1198</v>
      </c>
    </row>
    <row r="84" spans="62:79" ht="10.5" customHeight="1">
      <c r="BJ84" t="s">
        <v>15</v>
      </c>
      <c r="BO84">
        <v>26320082</v>
      </c>
      <c r="BP84" t="s">
        <v>1444</v>
      </c>
      <c r="BQ84" t="s">
        <v>1445</v>
      </c>
      <c r="BR84" t="s">
        <v>1220</v>
      </c>
      <c r="BS84" t="s">
        <v>1446</v>
      </c>
      <c r="BX84" t="s">
        <v>1195</v>
      </c>
      <c r="BY84" t="s">
        <v>1196</v>
      </c>
      <c r="BZ84" t="s">
        <v>1197</v>
      </c>
      <c r="CA84" t="s">
        <v>1198</v>
      </c>
    </row>
    <row r="85" spans="62:79" ht="10.5" customHeight="1">
      <c r="BJ85" t="s">
        <v>15</v>
      </c>
      <c r="BO85">
        <v>26361249</v>
      </c>
      <c r="BP85" t="s">
        <v>1447</v>
      </c>
      <c r="BQ85" t="s">
        <v>1448</v>
      </c>
      <c r="BR85" t="s">
        <v>1332</v>
      </c>
      <c r="BS85" t="s">
        <v>1449</v>
      </c>
      <c r="BX85" t="s">
        <v>1195</v>
      </c>
      <c r="BY85" t="s">
        <v>1196</v>
      </c>
      <c r="BZ85" t="s">
        <v>1197</v>
      </c>
      <c r="CA85" t="s">
        <v>1198</v>
      </c>
    </row>
    <row r="86" spans="62:79" ht="10.5" customHeight="1">
      <c r="BJ86" t="s">
        <v>15</v>
      </c>
      <c r="BO86">
        <v>26361278</v>
      </c>
      <c r="BP86" t="s">
        <v>1450</v>
      </c>
      <c r="BQ86" t="s">
        <v>1451</v>
      </c>
      <c r="BR86" t="s">
        <v>1285</v>
      </c>
      <c r="BS86" t="s">
        <v>1452</v>
      </c>
      <c r="BX86" t="s">
        <v>1195</v>
      </c>
      <c r="BY86" t="s">
        <v>1196</v>
      </c>
      <c r="BZ86" t="s">
        <v>1197</v>
      </c>
      <c r="CA86" t="s">
        <v>1198</v>
      </c>
    </row>
    <row r="87" spans="62:79" ht="10.5" customHeight="1">
      <c r="BJ87" t="s">
        <v>15</v>
      </c>
      <c r="BO87">
        <v>26522796</v>
      </c>
      <c r="BP87" t="s">
        <v>1453</v>
      </c>
      <c r="BQ87" t="s">
        <v>1454</v>
      </c>
      <c r="BR87" t="s">
        <v>1205</v>
      </c>
      <c r="BS87" t="s">
        <v>1455</v>
      </c>
      <c r="BT87" s="348">
        <v>38925</v>
      </c>
      <c r="BX87" t="s">
        <v>1261</v>
      </c>
      <c r="BY87" t="s">
        <v>1262</v>
      </c>
      <c r="BZ87" t="s">
        <v>1263</v>
      </c>
      <c r="CA87" t="s">
        <v>1198</v>
      </c>
    </row>
    <row r="88" spans="62:79" ht="10.5" customHeight="1">
      <c r="BJ88" t="s">
        <v>15</v>
      </c>
      <c r="BO88">
        <v>26431963</v>
      </c>
      <c r="BP88" t="s">
        <v>1456</v>
      </c>
      <c r="BQ88" t="s">
        <v>1457</v>
      </c>
      <c r="BR88" t="s">
        <v>1205</v>
      </c>
      <c r="BS88" t="s">
        <v>1458</v>
      </c>
      <c r="BX88" t="s">
        <v>1195</v>
      </c>
      <c r="BY88" t="s">
        <v>1196</v>
      </c>
      <c r="BZ88" t="s">
        <v>1197</v>
      </c>
      <c r="CA88" t="s">
        <v>1198</v>
      </c>
    </row>
    <row r="89" spans="62:79" ht="10.5" customHeight="1">
      <c r="BJ89" t="s">
        <v>15</v>
      </c>
      <c r="BO89">
        <v>26454973</v>
      </c>
      <c r="BP89" t="s">
        <v>1459</v>
      </c>
      <c r="BQ89" t="s">
        <v>1460</v>
      </c>
      <c r="BR89" t="s">
        <v>1433</v>
      </c>
      <c r="BS89" t="s">
        <v>1461</v>
      </c>
      <c r="BT89" s="348">
        <v>40066</v>
      </c>
      <c r="BX89" t="s">
        <v>1195</v>
      </c>
      <c r="BY89" t="s">
        <v>1196</v>
      </c>
      <c r="BZ89" t="s">
        <v>1197</v>
      </c>
      <c r="CA89" t="s">
        <v>1198</v>
      </c>
    </row>
    <row r="90" spans="62:79" ht="10.5" customHeight="1">
      <c r="BJ90" t="s">
        <v>15</v>
      </c>
      <c r="BO90">
        <v>26361219</v>
      </c>
      <c r="BP90" t="s">
        <v>1462</v>
      </c>
      <c r="BQ90" t="s">
        <v>1463</v>
      </c>
      <c r="BR90" t="s">
        <v>1205</v>
      </c>
      <c r="BS90" t="s">
        <v>1464</v>
      </c>
      <c r="BX90" t="s">
        <v>1195</v>
      </c>
      <c r="BY90" t="s">
        <v>1196</v>
      </c>
      <c r="BZ90" t="s">
        <v>1197</v>
      </c>
      <c r="CA90" t="s">
        <v>1198</v>
      </c>
    </row>
    <row r="91" spans="62:79" ht="10.5" customHeight="1">
      <c r="BJ91" t="s">
        <v>15</v>
      </c>
      <c r="BO91">
        <v>26360227</v>
      </c>
      <c r="BP91" t="s">
        <v>1465</v>
      </c>
      <c r="BQ91" t="s">
        <v>1466</v>
      </c>
      <c r="BR91" t="s">
        <v>1467</v>
      </c>
      <c r="BS91" t="s">
        <v>1468</v>
      </c>
      <c r="BT91" s="348">
        <v>37551</v>
      </c>
      <c r="BX91" t="s">
        <v>1240</v>
      </c>
      <c r="BY91" t="s">
        <v>1241</v>
      </c>
      <c r="BZ91" t="s">
        <v>1242</v>
      </c>
      <c r="CA91" t="s">
        <v>1198</v>
      </c>
    </row>
    <row r="92" spans="62:79" ht="10.5" customHeight="1">
      <c r="BJ92" t="s">
        <v>15</v>
      </c>
      <c r="BO92">
        <v>26522800</v>
      </c>
      <c r="BP92" t="s">
        <v>1469</v>
      </c>
      <c r="BQ92" t="s">
        <v>1470</v>
      </c>
      <c r="BR92" t="s">
        <v>1471</v>
      </c>
      <c r="BS92" t="s">
        <v>1472</v>
      </c>
      <c r="BT92" s="348">
        <v>38628</v>
      </c>
      <c r="BX92" t="s">
        <v>1195</v>
      </c>
      <c r="BY92" t="s">
        <v>1196</v>
      </c>
      <c r="BZ92" t="s">
        <v>1197</v>
      </c>
      <c r="CA92" t="s">
        <v>1198</v>
      </c>
    </row>
    <row r="93" spans="62:79" ht="10.5" customHeight="1">
      <c r="BJ93" t="s">
        <v>15</v>
      </c>
      <c r="BO93">
        <v>26522800</v>
      </c>
      <c r="BP93" t="s">
        <v>1469</v>
      </c>
      <c r="BQ93" t="s">
        <v>1470</v>
      </c>
      <c r="BR93" t="s">
        <v>1471</v>
      </c>
      <c r="BS93" t="s">
        <v>1472</v>
      </c>
      <c r="BT93" s="348">
        <v>38628</v>
      </c>
      <c r="BX93" t="s">
        <v>1195</v>
      </c>
      <c r="BY93" t="s">
        <v>1196</v>
      </c>
      <c r="BZ93" t="s">
        <v>1197</v>
      </c>
      <c r="CA93" t="s">
        <v>1322</v>
      </c>
    </row>
    <row r="94" spans="62:79" ht="10.5" customHeight="1">
      <c r="BJ94" t="s">
        <v>15</v>
      </c>
      <c r="BO94">
        <v>30479693</v>
      </c>
      <c r="BP94" t="s">
        <v>1473</v>
      </c>
      <c r="BQ94" t="s">
        <v>1474</v>
      </c>
      <c r="BR94" t="s">
        <v>1205</v>
      </c>
      <c r="BS94" t="s">
        <v>1475</v>
      </c>
      <c r="BX94" t="s">
        <v>1195</v>
      </c>
      <c r="BY94" t="s">
        <v>1196</v>
      </c>
      <c r="BZ94" t="s">
        <v>1197</v>
      </c>
      <c r="CA94" t="s">
        <v>1198</v>
      </c>
    </row>
    <row r="95" spans="62:79" ht="10.5" customHeight="1">
      <c r="BJ95" t="s">
        <v>15</v>
      </c>
      <c r="BO95">
        <v>30840107</v>
      </c>
      <c r="BP95" t="s">
        <v>1476</v>
      </c>
      <c r="BQ95" t="s">
        <v>1477</v>
      </c>
      <c r="BR95" t="s">
        <v>24</v>
      </c>
      <c r="BS95" t="s">
        <v>1478</v>
      </c>
      <c r="BX95" t="s">
        <v>1195</v>
      </c>
      <c r="BY95" t="s">
        <v>1196</v>
      </c>
      <c r="BZ95" t="s">
        <v>1197</v>
      </c>
      <c r="CA95" t="s">
        <v>1322</v>
      </c>
    </row>
    <row r="96" spans="62:79" ht="10.5" customHeight="1">
      <c r="BJ96" t="s">
        <v>15</v>
      </c>
      <c r="BO96">
        <v>30840107</v>
      </c>
      <c r="BP96" t="s">
        <v>1476</v>
      </c>
      <c r="BQ96" t="s">
        <v>1477</v>
      </c>
      <c r="BR96" t="s">
        <v>24</v>
      </c>
      <c r="BS96" t="s">
        <v>1478</v>
      </c>
      <c r="BX96" t="s">
        <v>1195</v>
      </c>
      <c r="BY96" t="s">
        <v>1196</v>
      </c>
      <c r="BZ96" t="s">
        <v>1197</v>
      </c>
      <c r="CA96" t="s">
        <v>1198</v>
      </c>
    </row>
    <row r="97" spans="62:79" ht="10.5" customHeight="1">
      <c r="BJ97" t="s">
        <v>15</v>
      </c>
      <c r="BO97">
        <v>28263040</v>
      </c>
      <c r="BP97" t="s">
        <v>1479</v>
      </c>
      <c r="BQ97" t="s">
        <v>1480</v>
      </c>
      <c r="BR97" t="s">
        <v>24</v>
      </c>
      <c r="BS97" t="s">
        <v>1481</v>
      </c>
      <c r="BX97" t="s">
        <v>1195</v>
      </c>
      <c r="BY97" t="s">
        <v>1196</v>
      </c>
      <c r="BZ97" t="s">
        <v>1197</v>
      </c>
      <c r="CA97" t="s">
        <v>1198</v>
      </c>
    </row>
    <row r="98" spans="62:79" ht="10.5" customHeight="1">
      <c r="BJ98" t="s">
        <v>15</v>
      </c>
      <c r="BO98">
        <v>30946513</v>
      </c>
      <c r="BP98" t="s">
        <v>1482</v>
      </c>
      <c r="BQ98" t="s">
        <v>1483</v>
      </c>
      <c r="BR98" t="s">
        <v>1305</v>
      </c>
      <c r="BS98" t="s">
        <v>1484</v>
      </c>
      <c r="BX98" t="s">
        <v>1277</v>
      </c>
      <c r="BY98" t="s">
        <v>1278</v>
      </c>
      <c r="BZ98" t="s">
        <v>1279</v>
      </c>
      <c r="CA98" t="s">
        <v>1198</v>
      </c>
    </row>
    <row r="99" spans="62:79" ht="10.5" customHeight="1">
      <c r="BJ99" t="s">
        <v>15</v>
      </c>
      <c r="BO99">
        <v>30934476</v>
      </c>
      <c r="BP99" t="s">
        <v>1485</v>
      </c>
      <c r="BQ99" t="s">
        <v>1486</v>
      </c>
      <c r="BR99" t="s">
        <v>1423</v>
      </c>
      <c r="BS99" t="s">
        <v>1487</v>
      </c>
      <c r="BX99" t="s">
        <v>1195</v>
      </c>
      <c r="BY99" t="s">
        <v>1196</v>
      </c>
      <c r="BZ99" t="s">
        <v>1197</v>
      </c>
      <c r="CA99" t="s">
        <v>1198</v>
      </c>
    </row>
    <row r="100" spans="62:79" ht="10.5" customHeight="1">
      <c r="BJ100" t="s">
        <v>15</v>
      </c>
      <c r="BO100">
        <v>30372304</v>
      </c>
      <c r="BP100" t="s">
        <v>1488</v>
      </c>
      <c r="BQ100" t="s">
        <v>1489</v>
      </c>
      <c r="BR100" t="s">
        <v>1433</v>
      </c>
      <c r="BS100" t="s">
        <v>1490</v>
      </c>
      <c r="BX100" t="s">
        <v>1195</v>
      </c>
      <c r="BY100" t="s">
        <v>1196</v>
      </c>
      <c r="BZ100" t="s">
        <v>1197</v>
      </c>
      <c r="CA100" t="s">
        <v>1198</v>
      </c>
    </row>
    <row r="101" spans="62:79" ht="10.5" customHeight="1">
      <c r="BJ101" t="s">
        <v>15</v>
      </c>
      <c r="BO101">
        <v>31289532</v>
      </c>
      <c r="BP101" t="s">
        <v>1491</v>
      </c>
      <c r="BQ101" t="s">
        <v>1492</v>
      </c>
      <c r="BR101" t="s">
        <v>1493</v>
      </c>
      <c r="BS101" t="s">
        <v>1494</v>
      </c>
      <c r="BX101" t="s">
        <v>1195</v>
      </c>
      <c r="BY101" t="s">
        <v>1196</v>
      </c>
      <c r="BZ101" t="s">
        <v>1197</v>
      </c>
      <c r="CA101" t="s">
        <v>1198</v>
      </c>
    </row>
    <row r="102" spans="62:79" ht="10.5" customHeight="1">
      <c r="BJ102" t="s">
        <v>15</v>
      </c>
      <c r="BO102">
        <v>31258664</v>
      </c>
      <c r="BP102" t="s">
        <v>1495</v>
      </c>
      <c r="BQ102" t="s">
        <v>1496</v>
      </c>
      <c r="BR102" t="s">
        <v>1497</v>
      </c>
      <c r="BS102" t="s">
        <v>1498</v>
      </c>
      <c r="BX102" t="s">
        <v>1195</v>
      </c>
      <c r="BY102" t="s">
        <v>1196</v>
      </c>
      <c r="BZ102" t="s">
        <v>1197</v>
      </c>
      <c r="CA102" t="s">
        <v>1198</v>
      </c>
    </row>
    <row r="103" spans="62:79" ht="10.5" customHeight="1">
      <c r="BJ103" t="s">
        <v>15</v>
      </c>
      <c r="BO103">
        <v>31632845</v>
      </c>
      <c r="BP103" t="s">
        <v>1499</v>
      </c>
      <c r="BQ103" t="s">
        <v>1500</v>
      </c>
      <c r="BR103" t="s">
        <v>1423</v>
      </c>
      <c r="BS103" t="s">
        <v>1501</v>
      </c>
      <c r="BX103" t="s">
        <v>1195</v>
      </c>
      <c r="BY103" t="s">
        <v>1196</v>
      </c>
      <c r="BZ103" t="s">
        <v>1197</v>
      </c>
      <c r="CA103" t="s">
        <v>1198</v>
      </c>
    </row>
    <row r="104" spans="62:79" ht="10.5" customHeight="1">
      <c r="BJ104" t="s">
        <v>15</v>
      </c>
      <c r="BO104">
        <v>31268261</v>
      </c>
      <c r="BP104" t="s">
        <v>1502</v>
      </c>
      <c r="BQ104" t="s">
        <v>1503</v>
      </c>
      <c r="BR104" t="s">
        <v>1433</v>
      </c>
      <c r="BS104" t="s">
        <v>1504</v>
      </c>
      <c r="BX104" t="s">
        <v>1195</v>
      </c>
      <c r="BY104" t="s">
        <v>1196</v>
      </c>
      <c r="BZ104" t="s">
        <v>1197</v>
      </c>
      <c r="CA104" t="s">
        <v>1322</v>
      </c>
    </row>
    <row r="105" spans="62:79" ht="10.5" customHeight="1">
      <c r="BJ105" t="s">
        <v>15</v>
      </c>
      <c r="BO105">
        <v>31598308</v>
      </c>
      <c r="BP105" t="s">
        <v>1505</v>
      </c>
      <c r="BQ105" t="s">
        <v>1506</v>
      </c>
      <c r="BR105" t="s">
        <v>1205</v>
      </c>
      <c r="BS105" t="s">
        <v>1507</v>
      </c>
      <c r="BT105" s="348">
        <v>43602</v>
      </c>
      <c r="BX105" t="s">
        <v>1195</v>
      </c>
      <c r="BY105" t="s">
        <v>1196</v>
      </c>
      <c r="BZ105" t="s">
        <v>1197</v>
      </c>
      <c r="CA105" t="s">
        <v>1198</v>
      </c>
    </row>
    <row r="106" spans="62:79" ht="10.5" customHeight="1">
      <c r="BJ106" t="s">
        <v>15</v>
      </c>
      <c r="BO106">
        <v>31347998</v>
      </c>
      <c r="BP106" t="s">
        <v>1508</v>
      </c>
      <c r="BQ106" t="s">
        <v>1509</v>
      </c>
      <c r="BR106" t="s">
        <v>1510</v>
      </c>
      <c r="BS106" t="s">
        <v>1511</v>
      </c>
      <c r="BX106" t="s">
        <v>1195</v>
      </c>
      <c r="BY106" t="s">
        <v>1196</v>
      </c>
      <c r="BZ106" t="s">
        <v>1197</v>
      </c>
      <c r="CA106" t="s">
        <v>1198</v>
      </c>
    </row>
    <row r="107" spans="62:79" ht="10.5" customHeight="1">
      <c r="BJ107" t="s">
        <v>15</v>
      </c>
      <c r="BO107">
        <v>30372183</v>
      </c>
      <c r="BP107" t="s">
        <v>1512</v>
      </c>
      <c r="BQ107" t="s">
        <v>1513</v>
      </c>
      <c r="BR107" t="s">
        <v>1205</v>
      </c>
      <c r="BS107" t="s">
        <v>1514</v>
      </c>
      <c r="BX107" t="s">
        <v>1277</v>
      </c>
      <c r="BY107" t="s">
        <v>1278</v>
      </c>
      <c r="BZ107" t="s">
        <v>1279</v>
      </c>
      <c r="CA107" t="s">
        <v>1198</v>
      </c>
    </row>
    <row r="108" spans="62:79" ht="10.5" customHeight="1">
      <c r="BJ108" t="s">
        <v>15</v>
      </c>
      <c r="BO108">
        <v>31525147</v>
      </c>
      <c r="BP108" t="s">
        <v>1515</v>
      </c>
      <c r="BQ108" t="s">
        <v>1516</v>
      </c>
      <c r="BR108" t="s">
        <v>1205</v>
      </c>
      <c r="BS108" t="s">
        <v>1517</v>
      </c>
      <c r="BX108" t="s">
        <v>1261</v>
      </c>
      <c r="BY108" t="s">
        <v>1262</v>
      </c>
      <c r="BZ108" t="s">
        <v>1263</v>
      </c>
      <c r="CA108" t="s">
        <v>1198</v>
      </c>
    </row>
    <row r="109" spans="62:79" ht="10.5" customHeight="1">
      <c r="BJ109" t="s">
        <v>15</v>
      </c>
      <c r="BO109">
        <v>26423513</v>
      </c>
      <c r="BP109" t="s">
        <v>1518</v>
      </c>
      <c r="BQ109" t="s">
        <v>1519</v>
      </c>
      <c r="BR109" t="s">
        <v>1220</v>
      </c>
      <c r="BS109" t="s">
        <v>1520</v>
      </c>
      <c r="BT109" s="348">
        <v>37517</v>
      </c>
      <c r="BX109" t="s">
        <v>1261</v>
      </c>
      <c r="BY109" t="s">
        <v>1262</v>
      </c>
      <c r="BZ109" t="s">
        <v>1263</v>
      </c>
      <c r="CA109" t="s">
        <v>1198</v>
      </c>
    </row>
    <row r="110" spans="62:79" ht="10.5" customHeight="1">
      <c r="BJ110" t="s">
        <v>15</v>
      </c>
      <c r="BO110">
        <v>26423513</v>
      </c>
      <c r="BP110" t="s">
        <v>1518</v>
      </c>
      <c r="BQ110" t="s">
        <v>1519</v>
      </c>
      <c r="BR110" t="s">
        <v>1220</v>
      </c>
      <c r="BS110" t="s">
        <v>1520</v>
      </c>
      <c r="BT110" s="348">
        <v>37517</v>
      </c>
      <c r="BX110" t="s">
        <v>1195</v>
      </c>
      <c r="BY110" t="s">
        <v>1196</v>
      </c>
      <c r="BZ110" t="s">
        <v>1197</v>
      </c>
      <c r="CA110" t="s">
        <v>1198</v>
      </c>
    </row>
    <row r="111" spans="62:79" ht="10.5" customHeight="1">
      <c r="BJ111" t="s">
        <v>15</v>
      </c>
      <c r="BO111">
        <v>26361281</v>
      </c>
      <c r="BP111" t="s">
        <v>1521</v>
      </c>
      <c r="BQ111" t="s">
        <v>1522</v>
      </c>
      <c r="BR111" t="s">
        <v>1373</v>
      </c>
      <c r="BS111" t="s">
        <v>1523</v>
      </c>
      <c r="BX111" t="s">
        <v>1226</v>
      </c>
      <c r="BY111" t="s">
        <v>1227</v>
      </c>
      <c r="BZ111" t="s">
        <v>1228</v>
      </c>
      <c r="CA111" t="s">
        <v>1198</v>
      </c>
    </row>
    <row r="112" spans="62:79" ht="10.5" customHeight="1">
      <c r="BJ112" t="s">
        <v>15</v>
      </c>
      <c r="BO112">
        <v>26361281</v>
      </c>
      <c r="BP112" t="s">
        <v>1521</v>
      </c>
      <c r="BQ112" t="s">
        <v>1522</v>
      </c>
      <c r="BR112" t="s">
        <v>1373</v>
      </c>
      <c r="BS112" t="s">
        <v>1523</v>
      </c>
      <c r="BX112" t="s">
        <v>1195</v>
      </c>
      <c r="BY112" t="s">
        <v>1196</v>
      </c>
      <c r="BZ112" t="s">
        <v>1197</v>
      </c>
      <c r="CA112" t="s">
        <v>1198</v>
      </c>
    </row>
    <row r="113" spans="62:79" ht="10.5" customHeight="1">
      <c r="BJ113" t="s">
        <v>15</v>
      </c>
      <c r="BO113">
        <v>31506221</v>
      </c>
      <c r="BP113" t="s">
        <v>1524</v>
      </c>
      <c r="BQ113" t="s">
        <v>1525</v>
      </c>
      <c r="BR113" t="s">
        <v>1526</v>
      </c>
      <c r="BS113" t="s">
        <v>1527</v>
      </c>
      <c r="BX113" t="s">
        <v>1195</v>
      </c>
      <c r="BY113" t="s">
        <v>1196</v>
      </c>
      <c r="BZ113" t="s">
        <v>1197</v>
      </c>
      <c r="CA113" t="s">
        <v>1198</v>
      </c>
    </row>
    <row r="114" spans="62:79" ht="10.5" customHeight="1">
      <c r="BJ114" t="s">
        <v>15</v>
      </c>
      <c r="BO114">
        <v>26361204</v>
      </c>
      <c r="BP114" t="s">
        <v>1528</v>
      </c>
      <c r="BQ114" t="s">
        <v>1529</v>
      </c>
      <c r="BR114" t="s">
        <v>1205</v>
      </c>
      <c r="BS114" t="s">
        <v>1530</v>
      </c>
      <c r="BX114" t="s">
        <v>1195</v>
      </c>
      <c r="BY114" t="s">
        <v>1196</v>
      </c>
      <c r="BZ114" t="s">
        <v>1197</v>
      </c>
      <c r="CA114" t="s">
        <v>1198</v>
      </c>
    </row>
    <row r="115" spans="62:79" ht="10.5" customHeight="1">
      <c r="BJ115" t="s">
        <v>15</v>
      </c>
      <c r="BO115">
        <v>26361203</v>
      </c>
      <c r="BP115" t="s">
        <v>1531</v>
      </c>
      <c r="BQ115" t="s">
        <v>1532</v>
      </c>
      <c r="BR115" t="s">
        <v>1205</v>
      </c>
      <c r="BS115" t="s">
        <v>1533</v>
      </c>
      <c r="BX115" t="s">
        <v>1195</v>
      </c>
      <c r="BY115" t="s">
        <v>1196</v>
      </c>
      <c r="BZ115" t="s">
        <v>1197</v>
      </c>
      <c r="CA115" t="s">
        <v>1198</v>
      </c>
    </row>
    <row r="116" spans="62:79" ht="10.5" customHeight="1">
      <c r="BJ116" t="s">
        <v>15</v>
      </c>
      <c r="BO116">
        <v>26360340</v>
      </c>
      <c r="BP116" t="s">
        <v>1534</v>
      </c>
      <c r="BQ116" t="s">
        <v>1376</v>
      </c>
      <c r="BR116" t="s">
        <v>1535</v>
      </c>
      <c r="BS116" t="s">
        <v>1378</v>
      </c>
      <c r="BX116" t="s">
        <v>1195</v>
      </c>
      <c r="BY116" t="s">
        <v>1196</v>
      </c>
      <c r="BZ116" t="s">
        <v>1197</v>
      </c>
      <c r="CA116" t="s">
        <v>1198</v>
      </c>
    </row>
    <row r="117" spans="62:79" ht="10.5" customHeight="1">
      <c r="BJ117" t="s">
        <v>15</v>
      </c>
      <c r="BO117">
        <v>26591891</v>
      </c>
      <c r="BP117" t="s">
        <v>1536</v>
      </c>
      <c r="BQ117" t="s">
        <v>1522</v>
      </c>
      <c r="BR117" t="s">
        <v>1537</v>
      </c>
      <c r="BS117" t="s">
        <v>1523</v>
      </c>
      <c r="BX117" t="s">
        <v>1195</v>
      </c>
      <c r="BY117" t="s">
        <v>1196</v>
      </c>
      <c r="BZ117" t="s">
        <v>1197</v>
      </c>
      <c r="CA117" t="s">
        <v>1198</v>
      </c>
    </row>
    <row r="118" spans="62:79" ht="10.5" customHeight="1">
      <c r="BJ118" t="s">
        <v>15</v>
      </c>
      <c r="BO118">
        <v>31158718</v>
      </c>
      <c r="BP118" t="s">
        <v>1538</v>
      </c>
      <c r="BQ118" t="s">
        <v>1539</v>
      </c>
      <c r="BR118" t="s">
        <v>1540</v>
      </c>
      <c r="BS118" t="s">
        <v>1541</v>
      </c>
      <c r="BX118" t="s">
        <v>1195</v>
      </c>
      <c r="BY118" t="s">
        <v>1196</v>
      </c>
      <c r="BZ118" t="s">
        <v>1197</v>
      </c>
      <c r="CA118" t="s">
        <v>1198</v>
      </c>
    </row>
    <row r="119" spans="62:79" ht="10.5" customHeight="1">
      <c r="BJ119" t="s">
        <v>15</v>
      </c>
      <c r="BO119">
        <v>31158704</v>
      </c>
      <c r="BP119" t="s">
        <v>1542</v>
      </c>
      <c r="BQ119" t="s">
        <v>1539</v>
      </c>
      <c r="BR119" t="s">
        <v>1543</v>
      </c>
      <c r="BS119" t="s">
        <v>1541</v>
      </c>
      <c r="BX119" t="s">
        <v>1195</v>
      </c>
      <c r="BY119" t="s">
        <v>1196</v>
      </c>
      <c r="BZ119" t="s">
        <v>1197</v>
      </c>
      <c r="CA119" t="s">
        <v>1198</v>
      </c>
    </row>
    <row r="120" spans="62:79" ht="10.5" customHeight="1">
      <c r="BJ120" t="s">
        <v>15</v>
      </c>
      <c r="BO120">
        <v>31226997</v>
      </c>
      <c r="BP120" t="s">
        <v>1544</v>
      </c>
      <c r="BQ120" t="s">
        <v>1539</v>
      </c>
      <c r="BR120" t="s">
        <v>1545</v>
      </c>
      <c r="BS120" t="s">
        <v>1541</v>
      </c>
      <c r="BX120" t="s">
        <v>1195</v>
      </c>
      <c r="BY120" t="s">
        <v>1196</v>
      </c>
      <c r="BZ120" t="s">
        <v>1197</v>
      </c>
      <c r="CA120" t="s">
        <v>1198</v>
      </c>
    </row>
    <row r="121" spans="62:79" ht="10.5" customHeight="1">
      <c r="BJ121" t="s">
        <v>15</v>
      </c>
      <c r="BO121">
        <v>30796221</v>
      </c>
      <c r="BP121" t="s">
        <v>1546</v>
      </c>
      <c r="BQ121" t="s">
        <v>1436</v>
      </c>
      <c r="BR121" t="s">
        <v>1547</v>
      </c>
      <c r="BS121" t="s">
        <v>1437</v>
      </c>
      <c r="BX121" t="s">
        <v>1195</v>
      </c>
      <c r="BY121" t="s">
        <v>1196</v>
      </c>
      <c r="BZ121" t="s">
        <v>1197</v>
      </c>
      <c r="CA121" t="s">
        <v>1198</v>
      </c>
    </row>
    <row r="122" spans="62:79" ht="10.5" customHeight="1">
      <c r="BJ122" t="s">
        <v>15</v>
      </c>
      <c r="BO122">
        <v>26519983</v>
      </c>
      <c r="BP122" t="s">
        <v>1548</v>
      </c>
      <c r="BQ122" t="s">
        <v>1549</v>
      </c>
      <c r="BR122" t="s">
        <v>1471</v>
      </c>
      <c r="BS122" t="s">
        <v>1550</v>
      </c>
      <c r="BX122" t="s">
        <v>1251</v>
      </c>
      <c r="BY122" t="s">
        <v>1252</v>
      </c>
      <c r="BZ122" t="s">
        <v>1253</v>
      </c>
      <c r="CA122" t="s">
        <v>1198</v>
      </c>
    </row>
    <row r="123" spans="62:79" ht="10.5" customHeight="1">
      <c r="BJ123" t="s">
        <v>15</v>
      </c>
      <c r="BO123">
        <v>26361260</v>
      </c>
      <c r="BP123" t="s">
        <v>1551</v>
      </c>
      <c r="BQ123" t="s">
        <v>1552</v>
      </c>
      <c r="BR123" t="s">
        <v>24</v>
      </c>
      <c r="BS123" t="s">
        <v>1553</v>
      </c>
      <c r="BX123" t="s">
        <v>1195</v>
      </c>
      <c r="BY123" t="s">
        <v>1196</v>
      </c>
      <c r="BZ123" t="s">
        <v>1197</v>
      </c>
      <c r="CA123" t="s">
        <v>1198</v>
      </c>
    </row>
    <row r="124" spans="62:79" ht="10.5" customHeight="1">
      <c r="BJ124" t="s">
        <v>15</v>
      </c>
      <c r="BO124">
        <v>28816252</v>
      </c>
      <c r="BP124" t="s">
        <v>1554</v>
      </c>
      <c r="BQ124" t="s">
        <v>1555</v>
      </c>
      <c r="BR124" t="s">
        <v>1245</v>
      </c>
      <c r="BS124" t="s">
        <v>1556</v>
      </c>
      <c r="BX124" t="s">
        <v>1195</v>
      </c>
      <c r="BY124" t="s">
        <v>1196</v>
      </c>
      <c r="BZ124" t="s">
        <v>1197</v>
      </c>
      <c r="CA124" t="s">
        <v>1198</v>
      </c>
    </row>
    <row r="125" spans="62:79" ht="10.5" customHeight="1">
      <c r="BJ125" t="s">
        <v>15</v>
      </c>
      <c r="BO125">
        <v>26423553</v>
      </c>
      <c r="BP125" t="s">
        <v>1557</v>
      </c>
      <c r="BQ125" t="s">
        <v>1558</v>
      </c>
      <c r="BR125" t="s">
        <v>1471</v>
      </c>
      <c r="BS125" t="s">
        <v>1559</v>
      </c>
      <c r="BT125" s="348">
        <v>38050</v>
      </c>
      <c r="BX125" t="s">
        <v>1251</v>
      </c>
      <c r="BY125" t="s">
        <v>1252</v>
      </c>
      <c r="BZ125" t="s">
        <v>1253</v>
      </c>
      <c r="CA125" t="s">
        <v>1198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106"/>
  <sheetViews>
    <sheetView showGridLines="0" zoomScale="80" workbookViewId="0"/>
  </sheetViews>
  <sheetFormatPr defaultRowHeight="10.5" customHeight="1"/>
  <cols>
    <col min="1" max="1" width="28.5703125" style="350" customWidth="1"/>
    <col min="2" max="2" width="34.28515625" style="350" customWidth="1"/>
    <col min="3" max="3" width="10" style="350" customWidth="1"/>
    <col min="4" max="4" width="21.42578125" style="350" customWidth="1"/>
    <col min="5" max="5" width="28.5703125" style="388" customWidth="1"/>
    <col min="6" max="6" width="17.140625" style="388" customWidth="1"/>
  </cols>
  <sheetData>
    <row r="1" spans="1:6" ht="11.25" customHeight="1">
      <c r="A1" s="84" t="s">
        <v>1560</v>
      </c>
      <c r="B1" s="84" t="s">
        <v>1561</v>
      </c>
      <c r="C1" s="84" t="s">
        <v>66</v>
      </c>
      <c r="D1" s="84" t="s">
        <v>1562</v>
      </c>
      <c r="E1" s="1" t="s">
        <v>64</v>
      </c>
      <c r="F1" s="1" t="s">
        <v>1563</v>
      </c>
    </row>
    <row r="2" spans="1:6" ht="10.5" customHeight="1">
      <c r="A2" s="346" t="s">
        <v>1564</v>
      </c>
      <c r="B2" s="346" t="s">
        <v>1565</v>
      </c>
      <c r="C2" s="346" t="s">
        <v>1566</v>
      </c>
      <c r="D2" s="346" t="s">
        <v>1567</v>
      </c>
      <c r="E2" s="1" t="s">
        <v>1564</v>
      </c>
      <c r="F2" s="1" t="s">
        <v>1568</v>
      </c>
    </row>
    <row r="3" spans="1:6" ht="10.5" customHeight="1">
      <c r="A3" s="346" t="s">
        <v>1564</v>
      </c>
      <c r="B3" s="346" t="s">
        <v>1564</v>
      </c>
      <c r="C3" s="346" t="s">
        <v>1569</v>
      </c>
      <c r="D3" s="346" t="s">
        <v>1570</v>
      </c>
      <c r="E3" s="1" t="s">
        <v>1571</v>
      </c>
      <c r="F3" s="1" t="s">
        <v>1572</v>
      </c>
    </row>
    <row r="4" spans="1:6" ht="10.5" customHeight="1">
      <c r="A4" s="346" t="s">
        <v>1564</v>
      </c>
      <c r="B4" s="346" t="s">
        <v>1573</v>
      </c>
      <c r="C4" s="346" t="s">
        <v>1574</v>
      </c>
      <c r="D4" s="346" t="s">
        <v>1575</v>
      </c>
      <c r="E4" s="1" t="s">
        <v>1576</v>
      </c>
      <c r="F4" s="1" t="s">
        <v>1577</v>
      </c>
    </row>
    <row r="5" spans="1:6" ht="10.5" customHeight="1">
      <c r="A5" s="346" t="s">
        <v>1564</v>
      </c>
      <c r="B5" s="346" t="s">
        <v>1578</v>
      </c>
      <c r="C5" s="346" t="s">
        <v>1579</v>
      </c>
      <c r="D5" s="346" t="s">
        <v>1575</v>
      </c>
      <c r="E5" s="1" t="s">
        <v>1580</v>
      </c>
      <c r="F5" s="1" t="s">
        <v>1581</v>
      </c>
    </row>
    <row r="6" spans="1:6" ht="10.5" customHeight="1">
      <c r="A6" s="346" t="s">
        <v>1564</v>
      </c>
      <c r="B6" s="346" t="s">
        <v>1582</v>
      </c>
      <c r="C6" s="346" t="s">
        <v>1583</v>
      </c>
      <c r="D6" s="346" t="s">
        <v>1575</v>
      </c>
      <c r="E6" s="1" t="s">
        <v>1584</v>
      </c>
      <c r="F6" s="1" t="s">
        <v>1585</v>
      </c>
    </row>
    <row r="7" spans="1:6" ht="10.5" customHeight="1">
      <c r="A7" s="346" t="s">
        <v>1564</v>
      </c>
      <c r="B7" s="346" t="s">
        <v>1586</v>
      </c>
      <c r="C7" s="346" t="s">
        <v>1587</v>
      </c>
      <c r="D7" s="346" t="s">
        <v>1575</v>
      </c>
      <c r="E7" s="389" t="s">
        <v>1588</v>
      </c>
      <c r="F7" s="389" t="s">
        <v>1589</v>
      </c>
    </row>
    <row r="8" spans="1:6" ht="10.5" customHeight="1">
      <c r="A8" s="346" t="s">
        <v>1564</v>
      </c>
      <c r="B8" s="346" t="s">
        <v>1590</v>
      </c>
      <c r="C8" s="346" t="s">
        <v>1591</v>
      </c>
      <c r="D8" s="346" t="s">
        <v>1575</v>
      </c>
      <c r="E8" s="389" t="s">
        <v>1592</v>
      </c>
      <c r="F8" s="389" t="s">
        <v>1593</v>
      </c>
    </row>
    <row r="9" spans="1:6" ht="10.5" customHeight="1">
      <c r="A9" s="346" t="s">
        <v>1564</v>
      </c>
      <c r="B9" s="346" t="s">
        <v>1594</v>
      </c>
      <c r="C9" s="346" t="s">
        <v>1595</v>
      </c>
      <c r="D9" s="346" t="s">
        <v>1575</v>
      </c>
      <c r="E9" s="389" t="s">
        <v>1596</v>
      </c>
      <c r="F9" s="389" t="s">
        <v>1597</v>
      </c>
    </row>
    <row r="10" spans="1:6" ht="10.5" customHeight="1">
      <c r="A10" s="346" t="s">
        <v>1571</v>
      </c>
      <c r="B10" s="346" t="s">
        <v>1571</v>
      </c>
      <c r="C10" s="346" t="s">
        <v>1598</v>
      </c>
      <c r="D10" s="346" t="s">
        <v>1570</v>
      </c>
      <c r="E10" s="389" t="s">
        <v>1599</v>
      </c>
      <c r="F10" s="389" t="s">
        <v>1600</v>
      </c>
    </row>
    <row r="11" spans="1:6" ht="10.5" customHeight="1">
      <c r="A11" s="346" t="s">
        <v>1571</v>
      </c>
      <c r="B11" s="346" t="s">
        <v>1601</v>
      </c>
      <c r="C11" s="346" t="s">
        <v>1602</v>
      </c>
      <c r="D11" s="346" t="s">
        <v>1567</v>
      </c>
      <c r="E11" s="389" t="s">
        <v>1603</v>
      </c>
      <c r="F11" s="389" t="s">
        <v>1604</v>
      </c>
    </row>
    <row r="12" spans="1:6" ht="10.5" customHeight="1">
      <c r="A12" s="346" t="s">
        <v>1571</v>
      </c>
      <c r="B12" s="346" t="s">
        <v>1605</v>
      </c>
      <c r="C12" s="346" t="s">
        <v>1606</v>
      </c>
      <c r="D12" s="346" t="s">
        <v>1567</v>
      </c>
      <c r="E12" s="389" t="s">
        <v>1607</v>
      </c>
      <c r="F12" s="389" t="s">
        <v>1608</v>
      </c>
    </row>
    <row r="13" spans="1:6" ht="10.5" customHeight="1">
      <c r="A13" s="346" t="s">
        <v>1571</v>
      </c>
      <c r="B13" s="346" t="s">
        <v>1609</v>
      </c>
      <c r="C13" s="346" t="s">
        <v>1610</v>
      </c>
      <c r="D13" s="346" t="s">
        <v>1575</v>
      </c>
      <c r="E13" s="389" t="s">
        <v>76</v>
      </c>
      <c r="F13" s="389" t="s">
        <v>1611</v>
      </c>
    </row>
    <row r="14" spans="1:6" ht="10.5" customHeight="1">
      <c r="A14" s="346" t="s">
        <v>1571</v>
      </c>
      <c r="B14" s="346" t="s">
        <v>1612</v>
      </c>
      <c r="C14" s="346" t="s">
        <v>1613</v>
      </c>
      <c r="D14" s="346" t="s">
        <v>1575</v>
      </c>
      <c r="E14" s="389" t="s">
        <v>1614</v>
      </c>
      <c r="F14" s="389" t="s">
        <v>1615</v>
      </c>
    </row>
    <row r="15" spans="1:6" ht="10.5" customHeight="1">
      <c r="A15" s="346" t="s">
        <v>1571</v>
      </c>
      <c r="B15" s="346" t="s">
        <v>1616</v>
      </c>
      <c r="C15" s="346" t="s">
        <v>1617</v>
      </c>
      <c r="D15" s="346" t="s">
        <v>1575</v>
      </c>
      <c r="E15" s="389" t="s">
        <v>1618</v>
      </c>
      <c r="F15" s="389" t="s">
        <v>1619</v>
      </c>
    </row>
    <row r="16" spans="1:6" ht="10.5" customHeight="1">
      <c r="A16" s="346" t="s">
        <v>1571</v>
      </c>
      <c r="B16" s="346" t="s">
        <v>1620</v>
      </c>
      <c r="C16" s="346" t="s">
        <v>1621</v>
      </c>
      <c r="D16" s="346" t="s">
        <v>1575</v>
      </c>
      <c r="E16" s="389" t="s">
        <v>1622</v>
      </c>
      <c r="F16" s="389" t="s">
        <v>1623</v>
      </c>
    </row>
    <row r="17" spans="1:6" ht="10.5" customHeight="1">
      <c r="A17" s="346" t="s">
        <v>1576</v>
      </c>
      <c r="B17" s="346" t="s">
        <v>1576</v>
      </c>
      <c r="C17" s="346" t="s">
        <v>1624</v>
      </c>
      <c r="D17" s="346" t="s">
        <v>1625</v>
      </c>
      <c r="E17" s="389" t="s">
        <v>1626</v>
      </c>
      <c r="F17" s="389" t="s">
        <v>1627</v>
      </c>
    </row>
    <row r="18" spans="1:6" ht="10.5" customHeight="1">
      <c r="A18" s="346" t="s">
        <v>1580</v>
      </c>
      <c r="B18" s="346" t="s">
        <v>1628</v>
      </c>
      <c r="C18" s="346" t="s">
        <v>1629</v>
      </c>
      <c r="D18" s="346" t="s">
        <v>1575</v>
      </c>
      <c r="E18" s="389" t="s">
        <v>1630</v>
      </c>
      <c r="F18" s="389" t="s">
        <v>1631</v>
      </c>
    </row>
    <row r="19" spans="1:6" ht="10.5" customHeight="1">
      <c r="A19" s="346" t="s">
        <v>1580</v>
      </c>
      <c r="B19" s="346" t="s">
        <v>1580</v>
      </c>
      <c r="C19" s="346" t="s">
        <v>1632</v>
      </c>
      <c r="D19" s="346" t="s">
        <v>1570</v>
      </c>
      <c r="E19" s="389" t="s">
        <v>1633</v>
      </c>
      <c r="F19" s="389" t="s">
        <v>1634</v>
      </c>
    </row>
    <row r="20" spans="1:6" ht="10.5" customHeight="1">
      <c r="A20" s="346" t="s">
        <v>1580</v>
      </c>
      <c r="B20" s="346" t="s">
        <v>1635</v>
      </c>
      <c r="C20" s="346" t="s">
        <v>1636</v>
      </c>
      <c r="D20" s="346" t="s">
        <v>1567</v>
      </c>
      <c r="E20" s="389" t="s">
        <v>1637</v>
      </c>
      <c r="F20" s="389" t="s">
        <v>1638</v>
      </c>
    </row>
    <row r="21" spans="1:6" ht="10.5" customHeight="1">
      <c r="A21" s="346" t="s">
        <v>1580</v>
      </c>
      <c r="B21" s="346" t="s">
        <v>1639</v>
      </c>
      <c r="C21" s="346" t="s">
        <v>1640</v>
      </c>
      <c r="D21" s="346" t="s">
        <v>1567</v>
      </c>
      <c r="E21" s="389" t="s">
        <v>1641</v>
      </c>
      <c r="F21" s="389" t="s">
        <v>1642</v>
      </c>
    </row>
    <row r="22" spans="1:6" ht="10.5" customHeight="1">
      <c r="A22" s="346" t="s">
        <v>1580</v>
      </c>
      <c r="B22" s="346" t="s">
        <v>1643</v>
      </c>
      <c r="C22" s="346" t="s">
        <v>1644</v>
      </c>
      <c r="D22" s="346" t="s">
        <v>1575</v>
      </c>
      <c r="E22" s="389" t="s">
        <v>1645</v>
      </c>
      <c r="F22" s="389" t="s">
        <v>1646</v>
      </c>
    </row>
    <row r="23" spans="1:6" ht="10.5" customHeight="1">
      <c r="A23" s="346" t="s">
        <v>1580</v>
      </c>
      <c r="B23" s="346" t="s">
        <v>1647</v>
      </c>
      <c r="C23" s="346" t="s">
        <v>1648</v>
      </c>
      <c r="D23" s="346" t="s">
        <v>1567</v>
      </c>
      <c r="E23" s="389" t="s">
        <v>1649</v>
      </c>
      <c r="F23" s="389" t="s">
        <v>1650</v>
      </c>
    </row>
    <row r="24" spans="1:6" ht="10.5" customHeight="1">
      <c r="A24" s="346" t="s">
        <v>1580</v>
      </c>
      <c r="B24" s="346" t="s">
        <v>1651</v>
      </c>
      <c r="C24" s="346" t="s">
        <v>1652</v>
      </c>
      <c r="D24" s="346" t="s">
        <v>1567</v>
      </c>
    </row>
    <row r="25" spans="1:6" ht="10.5" customHeight="1">
      <c r="A25" s="346" t="s">
        <v>1580</v>
      </c>
      <c r="B25" s="346" t="s">
        <v>1653</v>
      </c>
      <c r="C25" s="346" t="s">
        <v>1654</v>
      </c>
      <c r="D25" s="346" t="s">
        <v>1567</v>
      </c>
    </row>
    <row r="26" spans="1:6" ht="10.5" customHeight="1">
      <c r="A26" s="346" t="s">
        <v>1580</v>
      </c>
      <c r="B26" s="346" t="s">
        <v>1655</v>
      </c>
      <c r="C26" s="346" t="s">
        <v>1656</v>
      </c>
      <c r="D26" s="346" t="s">
        <v>1575</v>
      </c>
    </row>
    <row r="27" spans="1:6" ht="10.5" customHeight="1">
      <c r="A27" s="346" t="s">
        <v>1580</v>
      </c>
      <c r="B27" s="346" t="s">
        <v>1657</v>
      </c>
      <c r="C27" s="346" t="s">
        <v>1658</v>
      </c>
      <c r="D27" s="346" t="s">
        <v>1575</v>
      </c>
    </row>
    <row r="28" spans="1:6" ht="10.5" customHeight="1">
      <c r="A28" s="346" t="s">
        <v>1580</v>
      </c>
      <c r="B28" s="346" t="s">
        <v>1659</v>
      </c>
      <c r="C28" s="346" t="s">
        <v>1660</v>
      </c>
      <c r="D28" s="346" t="s">
        <v>1575</v>
      </c>
    </row>
    <row r="29" spans="1:6" ht="10.5" customHeight="1">
      <c r="A29" s="346" t="s">
        <v>1584</v>
      </c>
      <c r="B29" s="346" t="s">
        <v>1584</v>
      </c>
      <c r="C29" s="346" t="s">
        <v>1661</v>
      </c>
      <c r="D29" s="346" t="s">
        <v>1625</v>
      </c>
    </row>
    <row r="30" spans="1:6" ht="10.5" customHeight="1">
      <c r="A30" s="346" t="s">
        <v>1588</v>
      </c>
      <c r="B30" s="346" t="s">
        <v>1588</v>
      </c>
      <c r="C30" s="346" t="s">
        <v>1662</v>
      </c>
      <c r="D30" s="346" t="s">
        <v>1625</v>
      </c>
    </row>
    <row r="31" spans="1:6" ht="10.5" customHeight="1">
      <c r="A31" s="346" t="s">
        <v>1592</v>
      </c>
      <c r="B31" s="346" t="s">
        <v>1592</v>
      </c>
      <c r="C31" s="346" t="s">
        <v>1663</v>
      </c>
      <c r="D31" s="346" t="s">
        <v>1625</v>
      </c>
    </row>
    <row r="32" spans="1:6" ht="10.5" customHeight="1">
      <c r="A32" s="346" t="s">
        <v>1596</v>
      </c>
      <c r="B32" s="346" t="s">
        <v>1664</v>
      </c>
      <c r="C32" s="346" t="s">
        <v>1665</v>
      </c>
      <c r="D32" s="346" t="s">
        <v>1575</v>
      </c>
    </row>
    <row r="33" spans="1:4" ht="10.5" customHeight="1">
      <c r="A33" s="346" t="s">
        <v>1596</v>
      </c>
      <c r="B33" s="346" t="s">
        <v>1666</v>
      </c>
      <c r="C33" s="346" t="s">
        <v>1667</v>
      </c>
      <c r="D33" s="346" t="s">
        <v>1575</v>
      </c>
    </row>
    <row r="34" spans="1:4" ht="10.5" customHeight="1">
      <c r="A34" s="346" t="s">
        <v>1596</v>
      </c>
      <c r="B34" s="346" t="s">
        <v>1668</v>
      </c>
      <c r="C34" s="346" t="s">
        <v>1669</v>
      </c>
      <c r="D34" s="346" t="s">
        <v>1575</v>
      </c>
    </row>
    <row r="35" spans="1:4" ht="10.5" customHeight="1">
      <c r="A35" s="346" t="s">
        <v>1596</v>
      </c>
      <c r="B35" s="346" t="s">
        <v>1596</v>
      </c>
      <c r="C35" s="346" t="s">
        <v>1670</v>
      </c>
      <c r="D35" s="346" t="s">
        <v>1570</v>
      </c>
    </row>
    <row r="36" spans="1:4" ht="10.5" customHeight="1">
      <c r="A36" s="346" t="s">
        <v>1596</v>
      </c>
      <c r="B36" s="346" t="s">
        <v>1671</v>
      </c>
      <c r="C36" s="346" t="s">
        <v>1672</v>
      </c>
      <c r="D36" s="346" t="s">
        <v>1567</v>
      </c>
    </row>
    <row r="37" spans="1:4" ht="10.5" customHeight="1">
      <c r="A37" s="346" t="s">
        <v>1596</v>
      </c>
      <c r="B37" s="346" t="s">
        <v>1673</v>
      </c>
      <c r="C37" s="346" t="s">
        <v>1674</v>
      </c>
      <c r="D37" s="346" t="s">
        <v>1575</v>
      </c>
    </row>
    <row r="38" spans="1:4" ht="10.5" customHeight="1">
      <c r="A38" s="346" t="s">
        <v>1596</v>
      </c>
      <c r="B38" s="346" t="s">
        <v>1675</v>
      </c>
      <c r="C38" s="346" t="s">
        <v>1676</v>
      </c>
      <c r="D38" s="346" t="s">
        <v>1575</v>
      </c>
    </row>
    <row r="39" spans="1:4" ht="10.5" customHeight="1">
      <c r="A39" s="346" t="s">
        <v>1596</v>
      </c>
      <c r="B39" s="346" t="s">
        <v>1677</v>
      </c>
      <c r="C39" s="346" t="s">
        <v>1678</v>
      </c>
      <c r="D39" s="346" t="s">
        <v>1575</v>
      </c>
    </row>
    <row r="40" spans="1:4" ht="10.5" customHeight="1">
      <c r="A40" s="346" t="s">
        <v>1596</v>
      </c>
      <c r="B40" s="346" t="s">
        <v>1679</v>
      </c>
      <c r="C40" s="346" t="s">
        <v>1680</v>
      </c>
      <c r="D40" s="346" t="s">
        <v>1575</v>
      </c>
    </row>
    <row r="41" spans="1:4" ht="10.5" customHeight="1">
      <c r="A41" s="346" t="s">
        <v>1599</v>
      </c>
      <c r="B41" s="346" t="s">
        <v>1599</v>
      </c>
      <c r="C41" s="346" t="s">
        <v>1681</v>
      </c>
      <c r="D41" s="346" t="s">
        <v>1625</v>
      </c>
    </row>
    <row r="42" spans="1:4" ht="10.5" customHeight="1">
      <c r="A42" s="346" t="s">
        <v>1603</v>
      </c>
      <c r="B42" s="346" t="s">
        <v>1682</v>
      </c>
      <c r="C42" s="346" t="s">
        <v>1683</v>
      </c>
      <c r="D42" s="346" t="s">
        <v>1575</v>
      </c>
    </row>
    <row r="43" spans="1:4" ht="10.5" customHeight="1">
      <c r="A43" s="346" t="s">
        <v>1603</v>
      </c>
      <c r="B43" s="346" t="s">
        <v>1684</v>
      </c>
      <c r="C43" s="346" t="s">
        <v>1685</v>
      </c>
      <c r="D43" s="346" t="s">
        <v>1575</v>
      </c>
    </row>
    <row r="44" spans="1:4" ht="10.5" customHeight="1">
      <c r="A44" s="346" t="s">
        <v>1603</v>
      </c>
      <c r="B44" s="346" t="s">
        <v>1686</v>
      </c>
      <c r="C44" s="346" t="s">
        <v>1687</v>
      </c>
      <c r="D44" s="346" t="s">
        <v>1575</v>
      </c>
    </row>
    <row r="45" spans="1:4" ht="10.5" customHeight="1">
      <c r="A45" s="346" t="s">
        <v>1603</v>
      </c>
      <c r="B45" s="346" t="s">
        <v>1688</v>
      </c>
      <c r="C45" s="346" t="s">
        <v>1689</v>
      </c>
      <c r="D45" s="346" t="s">
        <v>1575</v>
      </c>
    </row>
    <row r="46" spans="1:4" ht="10.5" customHeight="1">
      <c r="A46" s="346" t="s">
        <v>1603</v>
      </c>
      <c r="B46" s="346" t="s">
        <v>1690</v>
      </c>
      <c r="C46" s="346" t="s">
        <v>1691</v>
      </c>
      <c r="D46" s="346" t="s">
        <v>1567</v>
      </c>
    </row>
    <row r="47" spans="1:4" ht="10.5" customHeight="1">
      <c r="A47" s="346" t="s">
        <v>1603</v>
      </c>
      <c r="B47" s="346" t="s">
        <v>1692</v>
      </c>
      <c r="C47" s="346" t="s">
        <v>1693</v>
      </c>
      <c r="D47" s="346" t="s">
        <v>1575</v>
      </c>
    </row>
    <row r="48" spans="1:4" ht="10.5" customHeight="1">
      <c r="A48" s="346" t="s">
        <v>1603</v>
      </c>
      <c r="B48" s="346" t="s">
        <v>1603</v>
      </c>
      <c r="C48" s="346" t="s">
        <v>1694</v>
      </c>
      <c r="D48" s="346" t="s">
        <v>1570</v>
      </c>
    </row>
    <row r="49" spans="1:4" ht="10.5" customHeight="1">
      <c r="A49" s="346" t="s">
        <v>1603</v>
      </c>
      <c r="B49" s="346" t="s">
        <v>1695</v>
      </c>
      <c r="C49" s="346" t="s">
        <v>1696</v>
      </c>
      <c r="D49" s="346" t="s">
        <v>1567</v>
      </c>
    </row>
    <row r="50" spans="1:4" ht="10.5" customHeight="1">
      <c r="A50" s="346" t="s">
        <v>1603</v>
      </c>
      <c r="B50" s="346" t="s">
        <v>1697</v>
      </c>
      <c r="C50" s="346" t="s">
        <v>1698</v>
      </c>
      <c r="D50" s="346" t="s">
        <v>1575</v>
      </c>
    </row>
    <row r="51" spans="1:4" ht="10.5" customHeight="1">
      <c r="A51" s="346" t="s">
        <v>1607</v>
      </c>
      <c r="B51" s="346" t="s">
        <v>1607</v>
      </c>
      <c r="C51" s="346" t="s">
        <v>1699</v>
      </c>
      <c r="D51" s="346" t="s">
        <v>1625</v>
      </c>
    </row>
    <row r="52" spans="1:4" ht="10.5" customHeight="1">
      <c r="A52" s="346" t="s">
        <v>76</v>
      </c>
      <c r="B52" s="346" t="s">
        <v>1700</v>
      </c>
      <c r="C52" s="346" t="s">
        <v>1701</v>
      </c>
      <c r="D52" s="346" t="s">
        <v>1567</v>
      </c>
    </row>
    <row r="53" spans="1:4" ht="10.5" customHeight="1">
      <c r="A53" s="346" t="s">
        <v>76</v>
      </c>
      <c r="B53" s="346" t="s">
        <v>1702</v>
      </c>
      <c r="C53" s="346" t="s">
        <v>1703</v>
      </c>
      <c r="D53" s="346" t="s">
        <v>1575</v>
      </c>
    </row>
    <row r="54" spans="1:4" ht="10.5" customHeight="1">
      <c r="A54" s="346" t="s">
        <v>76</v>
      </c>
      <c r="B54" s="346" t="s">
        <v>1704</v>
      </c>
      <c r="C54" s="346" t="s">
        <v>1705</v>
      </c>
      <c r="D54" s="346" t="s">
        <v>1575</v>
      </c>
    </row>
    <row r="55" spans="1:4" ht="10.5" customHeight="1">
      <c r="A55" s="346" t="s">
        <v>76</v>
      </c>
      <c r="B55" s="346" t="s">
        <v>1706</v>
      </c>
      <c r="C55" s="346" t="s">
        <v>1707</v>
      </c>
      <c r="D55" s="346" t="s">
        <v>1575</v>
      </c>
    </row>
    <row r="56" spans="1:4" ht="10.5" customHeight="1">
      <c r="A56" s="346" t="s">
        <v>76</v>
      </c>
      <c r="B56" s="346" t="s">
        <v>76</v>
      </c>
      <c r="C56" s="346" t="s">
        <v>1708</v>
      </c>
      <c r="D56" s="346" t="s">
        <v>1570</v>
      </c>
    </row>
    <row r="57" spans="1:4" ht="10.5" customHeight="1">
      <c r="A57" s="346" t="s">
        <v>76</v>
      </c>
      <c r="B57" s="346" t="s">
        <v>1709</v>
      </c>
      <c r="C57" s="346" t="s">
        <v>1710</v>
      </c>
      <c r="D57" s="346" t="s">
        <v>1567</v>
      </c>
    </row>
    <row r="58" spans="1:4" ht="10.5" customHeight="1">
      <c r="A58" s="346" t="s">
        <v>76</v>
      </c>
      <c r="B58" s="346" t="s">
        <v>77</v>
      </c>
      <c r="C58" s="346" t="s">
        <v>78</v>
      </c>
      <c r="D58" s="346" t="s">
        <v>1575</v>
      </c>
    </row>
    <row r="59" spans="1:4" ht="10.5" customHeight="1">
      <c r="A59" s="346" t="s">
        <v>76</v>
      </c>
      <c r="B59" s="346" t="s">
        <v>1711</v>
      </c>
      <c r="C59" s="346" t="s">
        <v>1712</v>
      </c>
      <c r="D59" s="346" t="s">
        <v>1567</v>
      </c>
    </row>
    <row r="60" spans="1:4" ht="10.5" customHeight="1">
      <c r="A60" s="346" t="s">
        <v>76</v>
      </c>
      <c r="B60" s="346" t="s">
        <v>1713</v>
      </c>
      <c r="C60" s="346" t="s">
        <v>1714</v>
      </c>
      <c r="D60" s="346" t="s">
        <v>1575</v>
      </c>
    </row>
    <row r="61" spans="1:4" ht="10.5" customHeight="1">
      <c r="A61" s="346" t="s">
        <v>76</v>
      </c>
      <c r="B61" s="346" t="s">
        <v>1715</v>
      </c>
      <c r="C61" s="346" t="s">
        <v>1716</v>
      </c>
      <c r="D61" s="346" t="s">
        <v>1567</v>
      </c>
    </row>
    <row r="62" spans="1:4" ht="10.5" customHeight="1">
      <c r="A62" s="346" t="s">
        <v>76</v>
      </c>
      <c r="B62" s="346" t="s">
        <v>1717</v>
      </c>
      <c r="C62" s="346" t="s">
        <v>1718</v>
      </c>
      <c r="D62" s="346" t="s">
        <v>1575</v>
      </c>
    </row>
    <row r="63" spans="1:4" ht="10.5" customHeight="1">
      <c r="A63" s="346" t="s">
        <v>76</v>
      </c>
      <c r="B63" s="346" t="s">
        <v>1719</v>
      </c>
      <c r="C63" s="346" t="s">
        <v>1720</v>
      </c>
      <c r="D63" s="346" t="s">
        <v>1575</v>
      </c>
    </row>
    <row r="64" spans="1:4" ht="10.5" customHeight="1">
      <c r="A64" s="346" t="s">
        <v>1614</v>
      </c>
      <c r="B64" s="346" t="s">
        <v>1614</v>
      </c>
      <c r="C64" s="346" t="s">
        <v>1721</v>
      </c>
      <c r="D64" s="346" t="s">
        <v>1625</v>
      </c>
    </row>
    <row r="65" spans="1:4" ht="10.5" customHeight="1">
      <c r="A65" s="346" t="s">
        <v>1618</v>
      </c>
      <c r="B65" s="346" t="s">
        <v>1618</v>
      </c>
      <c r="C65" s="346" t="s">
        <v>1722</v>
      </c>
      <c r="D65" s="346" t="s">
        <v>1625</v>
      </c>
    </row>
    <row r="66" spans="1:4" ht="10.5" customHeight="1">
      <c r="A66" s="346" t="s">
        <v>1622</v>
      </c>
      <c r="B66" s="346" t="s">
        <v>1622</v>
      </c>
      <c r="C66" s="346" t="s">
        <v>1723</v>
      </c>
      <c r="D66" s="346" t="s">
        <v>1625</v>
      </c>
    </row>
    <row r="67" spans="1:4" ht="10.5" customHeight="1">
      <c r="A67" s="346" t="s">
        <v>1626</v>
      </c>
      <c r="B67" s="346" t="s">
        <v>1724</v>
      </c>
      <c r="C67" s="346" t="s">
        <v>1725</v>
      </c>
      <c r="D67" s="346" t="s">
        <v>1567</v>
      </c>
    </row>
    <row r="68" spans="1:4" ht="10.5" customHeight="1">
      <c r="A68" s="346" t="s">
        <v>1626</v>
      </c>
      <c r="B68" s="346" t="s">
        <v>1726</v>
      </c>
      <c r="C68" s="346" t="s">
        <v>1727</v>
      </c>
      <c r="D68" s="346" t="s">
        <v>1575</v>
      </c>
    </row>
    <row r="69" spans="1:4" ht="10.5" customHeight="1">
      <c r="A69" s="346" t="s">
        <v>1626</v>
      </c>
      <c r="B69" s="346" t="s">
        <v>1728</v>
      </c>
      <c r="C69" s="346" t="s">
        <v>1729</v>
      </c>
      <c r="D69" s="346" t="s">
        <v>1567</v>
      </c>
    </row>
    <row r="70" spans="1:4" ht="10.5" customHeight="1">
      <c r="A70" s="346" t="s">
        <v>1626</v>
      </c>
      <c r="B70" s="346" t="s">
        <v>1730</v>
      </c>
      <c r="C70" s="346" t="s">
        <v>1731</v>
      </c>
      <c r="D70" s="346" t="s">
        <v>1567</v>
      </c>
    </row>
    <row r="71" spans="1:4" ht="10.5" customHeight="1">
      <c r="A71" s="346" t="s">
        <v>1626</v>
      </c>
      <c r="B71" s="346" t="s">
        <v>1732</v>
      </c>
      <c r="C71" s="346" t="s">
        <v>1733</v>
      </c>
      <c r="D71" s="346" t="s">
        <v>1567</v>
      </c>
    </row>
    <row r="72" spans="1:4" ht="10.5" customHeight="1">
      <c r="A72" s="346" t="s">
        <v>1626</v>
      </c>
      <c r="B72" s="346" t="s">
        <v>1734</v>
      </c>
      <c r="C72" s="346" t="s">
        <v>1735</v>
      </c>
      <c r="D72" s="346" t="s">
        <v>1567</v>
      </c>
    </row>
    <row r="73" spans="1:4" ht="10.5" customHeight="1">
      <c r="A73" s="346" t="s">
        <v>1626</v>
      </c>
      <c r="B73" s="346" t="s">
        <v>1736</v>
      </c>
      <c r="C73" s="346" t="s">
        <v>1737</v>
      </c>
      <c r="D73" s="346" t="s">
        <v>1738</v>
      </c>
    </row>
    <row r="74" spans="1:4" ht="10.5" customHeight="1">
      <c r="A74" s="346" t="s">
        <v>1626</v>
      </c>
      <c r="B74" s="346" t="s">
        <v>1626</v>
      </c>
      <c r="C74" s="346" t="s">
        <v>1739</v>
      </c>
      <c r="D74" s="346" t="s">
        <v>1570</v>
      </c>
    </row>
    <row r="75" spans="1:4" ht="10.5" customHeight="1">
      <c r="A75" s="346" t="s">
        <v>1626</v>
      </c>
      <c r="B75" s="346" t="s">
        <v>1740</v>
      </c>
      <c r="C75" s="346" t="s">
        <v>1741</v>
      </c>
      <c r="D75" s="346" t="s">
        <v>1567</v>
      </c>
    </row>
    <row r="76" spans="1:4" ht="10.5" customHeight="1">
      <c r="A76" s="346" t="s">
        <v>1630</v>
      </c>
      <c r="B76" s="346" t="s">
        <v>1630</v>
      </c>
      <c r="C76" s="346" t="s">
        <v>1742</v>
      </c>
      <c r="D76" s="346" t="s">
        <v>1625</v>
      </c>
    </row>
    <row r="77" spans="1:4" ht="10.5" customHeight="1">
      <c r="A77" s="346" t="s">
        <v>1633</v>
      </c>
      <c r="B77" s="346" t="s">
        <v>1743</v>
      </c>
      <c r="C77" s="346" t="s">
        <v>1744</v>
      </c>
      <c r="D77" s="346" t="s">
        <v>1567</v>
      </c>
    </row>
    <row r="78" spans="1:4" ht="10.5" customHeight="1">
      <c r="A78" s="346" t="s">
        <v>1633</v>
      </c>
      <c r="B78" s="346" t="s">
        <v>1745</v>
      </c>
      <c r="C78" s="346" t="s">
        <v>1746</v>
      </c>
      <c r="D78" s="346" t="s">
        <v>1567</v>
      </c>
    </row>
    <row r="79" spans="1:4" ht="10.5" customHeight="1">
      <c r="A79" s="346" t="s">
        <v>1633</v>
      </c>
      <c r="B79" s="346" t="s">
        <v>1747</v>
      </c>
      <c r="C79" s="346" t="s">
        <v>1748</v>
      </c>
      <c r="D79" s="346" t="s">
        <v>1575</v>
      </c>
    </row>
    <row r="80" spans="1:4" ht="10.5" customHeight="1">
      <c r="A80" s="346" t="s">
        <v>1633</v>
      </c>
      <c r="B80" s="346" t="s">
        <v>1749</v>
      </c>
      <c r="C80" s="346" t="s">
        <v>1750</v>
      </c>
      <c r="D80" s="346" t="s">
        <v>1575</v>
      </c>
    </row>
    <row r="81" spans="1:4" ht="10.5" customHeight="1">
      <c r="A81" s="346" t="s">
        <v>1633</v>
      </c>
      <c r="B81" s="346" t="s">
        <v>1751</v>
      </c>
      <c r="C81" s="346" t="s">
        <v>1752</v>
      </c>
      <c r="D81" s="346" t="s">
        <v>1738</v>
      </c>
    </row>
    <row r="82" spans="1:4" ht="10.5" customHeight="1">
      <c r="A82" s="346" t="s">
        <v>1633</v>
      </c>
      <c r="B82" s="346" t="s">
        <v>1753</v>
      </c>
      <c r="C82" s="346" t="s">
        <v>1754</v>
      </c>
      <c r="D82" s="346" t="s">
        <v>1575</v>
      </c>
    </row>
    <row r="83" spans="1:4" ht="10.5" customHeight="1">
      <c r="A83" s="346" t="s">
        <v>1633</v>
      </c>
      <c r="B83" s="346" t="s">
        <v>1755</v>
      </c>
      <c r="C83" s="346" t="s">
        <v>1756</v>
      </c>
      <c r="D83" s="346" t="s">
        <v>1575</v>
      </c>
    </row>
    <row r="84" spans="1:4" ht="10.5" customHeight="1">
      <c r="A84" s="346" t="s">
        <v>1633</v>
      </c>
      <c r="B84" s="346" t="s">
        <v>1757</v>
      </c>
      <c r="C84" s="346" t="s">
        <v>1758</v>
      </c>
      <c r="D84" s="346" t="s">
        <v>1575</v>
      </c>
    </row>
    <row r="85" spans="1:4" ht="10.5" customHeight="1">
      <c r="A85" s="346" t="s">
        <v>1633</v>
      </c>
      <c r="B85" s="346" t="s">
        <v>1633</v>
      </c>
      <c r="C85" s="346" t="s">
        <v>1759</v>
      </c>
      <c r="D85" s="346" t="s">
        <v>1570</v>
      </c>
    </row>
    <row r="86" spans="1:4" ht="10.5" customHeight="1">
      <c r="A86" s="346" t="s">
        <v>1633</v>
      </c>
      <c r="B86" s="346" t="s">
        <v>1760</v>
      </c>
      <c r="C86" s="346" t="s">
        <v>1761</v>
      </c>
      <c r="D86" s="346" t="s">
        <v>1575</v>
      </c>
    </row>
    <row r="87" spans="1:4" ht="10.5" customHeight="1">
      <c r="A87" s="346" t="s">
        <v>1633</v>
      </c>
      <c r="B87" s="346" t="s">
        <v>1762</v>
      </c>
      <c r="C87" s="346" t="s">
        <v>1763</v>
      </c>
      <c r="D87" s="346" t="s">
        <v>1575</v>
      </c>
    </row>
    <row r="88" spans="1:4" ht="10.5" customHeight="1">
      <c r="A88" s="346" t="s">
        <v>1633</v>
      </c>
      <c r="B88" s="346" t="s">
        <v>1764</v>
      </c>
      <c r="C88" s="346" t="s">
        <v>1765</v>
      </c>
      <c r="D88" s="346" t="s">
        <v>1575</v>
      </c>
    </row>
    <row r="89" spans="1:4" ht="10.5" customHeight="1">
      <c r="A89" s="346" t="s">
        <v>1633</v>
      </c>
      <c r="B89" s="346" t="s">
        <v>1766</v>
      </c>
      <c r="C89" s="346" t="s">
        <v>1767</v>
      </c>
      <c r="D89" s="346" t="s">
        <v>1575</v>
      </c>
    </row>
    <row r="90" spans="1:4" ht="10.5" customHeight="1">
      <c r="A90" s="346" t="s">
        <v>1633</v>
      </c>
      <c r="B90" s="346" t="s">
        <v>1768</v>
      </c>
      <c r="C90" s="346" t="s">
        <v>1769</v>
      </c>
      <c r="D90" s="346" t="s">
        <v>1567</v>
      </c>
    </row>
    <row r="91" spans="1:4" ht="10.5" customHeight="1">
      <c r="A91" s="346" t="s">
        <v>1637</v>
      </c>
      <c r="B91" s="346" t="s">
        <v>1637</v>
      </c>
      <c r="C91" s="346" t="s">
        <v>1770</v>
      </c>
      <c r="D91" s="346" t="s">
        <v>1625</v>
      </c>
    </row>
    <row r="92" spans="1:4" ht="10.5" customHeight="1">
      <c r="A92" s="346" t="s">
        <v>1641</v>
      </c>
      <c r="B92" s="346" t="s">
        <v>1641</v>
      </c>
      <c r="C92" s="346" t="s">
        <v>1771</v>
      </c>
      <c r="D92" s="346" t="s">
        <v>1625</v>
      </c>
    </row>
    <row r="93" spans="1:4" ht="10.5" customHeight="1">
      <c r="A93" s="346" t="s">
        <v>1645</v>
      </c>
      <c r="B93" s="346" t="s">
        <v>1772</v>
      </c>
      <c r="C93" s="346" t="s">
        <v>1773</v>
      </c>
      <c r="D93" s="346" t="s">
        <v>1575</v>
      </c>
    </row>
    <row r="94" spans="1:4" ht="10.5" customHeight="1">
      <c r="A94" s="346" t="s">
        <v>1645</v>
      </c>
      <c r="B94" s="346" t="s">
        <v>1774</v>
      </c>
      <c r="C94" s="346" t="s">
        <v>1775</v>
      </c>
      <c r="D94" s="346" t="s">
        <v>1575</v>
      </c>
    </row>
    <row r="95" spans="1:4" ht="10.5" customHeight="1">
      <c r="A95" s="346" t="s">
        <v>1645</v>
      </c>
      <c r="B95" s="346" t="s">
        <v>1776</v>
      </c>
      <c r="C95" s="346" t="s">
        <v>1777</v>
      </c>
      <c r="D95" s="346" t="s">
        <v>1575</v>
      </c>
    </row>
    <row r="96" spans="1:4" ht="10.5" customHeight="1">
      <c r="A96" s="346" t="s">
        <v>1645</v>
      </c>
      <c r="B96" s="346" t="s">
        <v>1778</v>
      </c>
      <c r="C96" s="346" t="s">
        <v>1779</v>
      </c>
      <c r="D96" s="346" t="s">
        <v>1575</v>
      </c>
    </row>
    <row r="97" spans="1:4" ht="10.5" customHeight="1">
      <c r="A97" s="346" t="s">
        <v>1645</v>
      </c>
      <c r="B97" s="346" t="s">
        <v>1780</v>
      </c>
      <c r="C97" s="346" t="s">
        <v>1781</v>
      </c>
      <c r="D97" s="346" t="s">
        <v>1575</v>
      </c>
    </row>
    <row r="98" spans="1:4" ht="10.5" customHeight="1">
      <c r="A98" s="346" t="s">
        <v>1645</v>
      </c>
      <c r="B98" s="346" t="s">
        <v>1782</v>
      </c>
      <c r="C98" s="346" t="s">
        <v>1783</v>
      </c>
      <c r="D98" s="346" t="s">
        <v>1575</v>
      </c>
    </row>
    <row r="99" spans="1:4" ht="10.5" customHeight="1">
      <c r="A99" s="346" t="s">
        <v>1645</v>
      </c>
      <c r="B99" s="346" t="s">
        <v>1784</v>
      </c>
      <c r="C99" s="346" t="s">
        <v>1785</v>
      </c>
      <c r="D99" s="346" t="s">
        <v>1575</v>
      </c>
    </row>
    <row r="100" spans="1:4" ht="10.5" customHeight="1">
      <c r="A100" s="346" t="s">
        <v>1645</v>
      </c>
      <c r="B100" s="346" t="s">
        <v>1786</v>
      </c>
      <c r="C100" s="346" t="s">
        <v>1787</v>
      </c>
      <c r="D100" s="346" t="s">
        <v>1575</v>
      </c>
    </row>
    <row r="101" spans="1:4" ht="10.5" customHeight="1">
      <c r="A101" s="346" t="s">
        <v>1645</v>
      </c>
      <c r="B101" s="346" t="s">
        <v>1788</v>
      </c>
      <c r="C101" s="346" t="s">
        <v>1789</v>
      </c>
      <c r="D101" s="346" t="s">
        <v>1575</v>
      </c>
    </row>
    <row r="102" spans="1:4" ht="10.5" customHeight="1">
      <c r="A102" s="346" t="s">
        <v>1645</v>
      </c>
      <c r="B102" s="346" t="s">
        <v>1645</v>
      </c>
      <c r="C102" s="346" t="s">
        <v>1790</v>
      </c>
      <c r="D102" s="346" t="s">
        <v>1570</v>
      </c>
    </row>
    <row r="103" spans="1:4" ht="10.5" customHeight="1">
      <c r="A103" s="346" t="s">
        <v>1645</v>
      </c>
      <c r="B103" s="346" t="s">
        <v>1791</v>
      </c>
      <c r="C103" s="346" t="s">
        <v>1792</v>
      </c>
      <c r="D103" s="346" t="s">
        <v>1575</v>
      </c>
    </row>
    <row r="104" spans="1:4" ht="10.5" customHeight="1">
      <c r="A104" s="346" t="s">
        <v>1645</v>
      </c>
      <c r="B104" s="346" t="s">
        <v>1793</v>
      </c>
      <c r="C104" s="346" t="s">
        <v>1794</v>
      </c>
      <c r="D104" s="346" t="s">
        <v>1575</v>
      </c>
    </row>
    <row r="105" spans="1:4" ht="10.5" customHeight="1">
      <c r="A105" s="346" t="s">
        <v>1645</v>
      </c>
      <c r="B105" s="346" t="s">
        <v>1795</v>
      </c>
      <c r="C105" s="346" t="s">
        <v>1796</v>
      </c>
      <c r="D105" s="346" t="s">
        <v>1575</v>
      </c>
    </row>
    <row r="106" spans="1:4" ht="10.5" customHeight="1">
      <c r="A106" s="346" t="s">
        <v>1649</v>
      </c>
      <c r="B106" s="346" t="s">
        <v>1649</v>
      </c>
      <c r="C106" s="346" t="s">
        <v>1797</v>
      </c>
      <c r="D106" s="346" t="s">
        <v>1625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2"/>
  <sheetViews>
    <sheetView showGridLines="0" zoomScale="80" workbookViewId="0"/>
  </sheetViews>
  <sheetFormatPr defaultRowHeight="10.5" customHeight="1"/>
  <cols>
    <col min="1" max="1" width="9.140625" style="350"/>
  </cols>
  <sheetData>
    <row r="1" spans="1:6" ht="11.25" customHeight="1">
      <c r="A1" s="9"/>
    </row>
    <row r="2" spans="1:6" ht="10.5" customHeight="1">
      <c r="B2" t="s">
        <v>1798</v>
      </c>
      <c r="C2" t="s">
        <v>1799</v>
      </c>
      <c r="D2" t="s">
        <v>1800</v>
      </c>
      <c r="E2" t="s">
        <v>1801</v>
      </c>
      <c r="F2" t="s">
        <v>1802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350"/>
  </cols>
  <sheetData>
    <row r="1" spans="1:1" ht="11.25" customHeight="1">
      <c r="A1" s="227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350"/>
  </cols>
  <sheetData>
    <row r="1" spans="1:1" ht="11.25" customHeight="1">
      <c r="A1" s="9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F5"/>
  <sheetViews>
    <sheetView showGridLines="0" zoomScale="80" workbookViewId="0"/>
  </sheetViews>
  <sheetFormatPr defaultRowHeight="10.5" customHeight="1"/>
  <cols>
    <col min="1" max="1" width="9.140625" style="350"/>
  </cols>
  <sheetData>
    <row r="1" spans="1:32" ht="11.25" customHeight="1">
      <c r="A1" s="9" t="s">
        <v>1168</v>
      </c>
      <c r="B1" s="349" t="s">
        <v>31</v>
      </c>
      <c r="C1" s="349" t="s">
        <v>19</v>
      </c>
      <c r="D1" s="349" t="s">
        <v>21</v>
      </c>
      <c r="E1" s="349" t="s">
        <v>23</v>
      </c>
      <c r="F1" s="349" t="s">
        <v>59</v>
      </c>
      <c r="G1" s="1" t="s">
        <v>1803</v>
      </c>
      <c r="H1" s="1" t="s">
        <v>86</v>
      </c>
      <c r="I1" s="1" t="s">
        <v>87</v>
      </c>
      <c r="J1" s="1" t="s">
        <v>1804</v>
      </c>
      <c r="K1" s="1" t="s">
        <v>1805</v>
      </c>
      <c r="L1" s="1" t="s">
        <v>1806</v>
      </c>
      <c r="M1" s="1" t="s">
        <v>1807</v>
      </c>
      <c r="N1" s="1" t="s">
        <v>1808</v>
      </c>
      <c r="O1" s="1" t="s">
        <v>1809</v>
      </c>
      <c r="P1" s="1" t="s">
        <v>1810</v>
      </c>
      <c r="Q1" s="349" t="s">
        <v>1811</v>
      </c>
      <c r="R1" s="1" t="s">
        <v>1812</v>
      </c>
      <c r="S1" s="1" t="s">
        <v>1813</v>
      </c>
      <c r="T1" s="1" t="s">
        <v>1814</v>
      </c>
      <c r="U1" s="1" t="s">
        <v>1815</v>
      </c>
      <c r="V1" s="1" t="s">
        <v>1816</v>
      </c>
      <c r="W1" s="1" t="s">
        <v>1817</v>
      </c>
      <c r="X1" s="1" t="s">
        <v>1818</v>
      </c>
      <c r="Y1" s="1" t="s">
        <v>1819</v>
      </c>
      <c r="Z1" s="1" t="s">
        <v>1820</v>
      </c>
      <c r="AA1" s="1" t="s">
        <v>1821</v>
      </c>
      <c r="AB1" s="1" t="s">
        <v>1822</v>
      </c>
      <c r="AC1" s="1" t="s">
        <v>1823</v>
      </c>
      <c r="AD1" s="1" t="s">
        <v>1824</v>
      </c>
      <c r="AE1" s="1" t="s">
        <v>1825</v>
      </c>
      <c r="AF1" s="1" t="s">
        <v>1826</v>
      </c>
    </row>
    <row r="2" spans="1:32" ht="10.5" customHeight="1">
      <c r="A2" s="346" t="s">
        <v>48</v>
      </c>
      <c r="B2" t="s">
        <v>31</v>
      </c>
      <c r="C2" t="s">
        <v>51</v>
      </c>
      <c r="D2" t="s">
        <v>49</v>
      </c>
      <c r="E2" t="s">
        <v>50</v>
      </c>
      <c r="F2" t="s">
        <v>53</v>
      </c>
      <c r="G2" t="s">
        <v>1827</v>
      </c>
      <c r="H2" t="s">
        <v>1828</v>
      </c>
      <c r="I2" t="s">
        <v>1829</v>
      </c>
      <c r="J2" t="s">
        <v>1830</v>
      </c>
      <c r="K2" t="s">
        <v>1831</v>
      </c>
      <c r="L2" t="s">
        <v>1832</v>
      </c>
      <c r="M2" t="s">
        <v>1833</v>
      </c>
      <c r="N2" t="s">
        <v>1834</v>
      </c>
      <c r="O2" t="s">
        <v>1835</v>
      </c>
      <c r="P2" t="s">
        <v>1836</v>
      </c>
      <c r="Q2" t="s">
        <v>1837</v>
      </c>
      <c r="R2" t="s">
        <v>1838</v>
      </c>
      <c r="S2" t="s">
        <v>1839</v>
      </c>
      <c r="T2" t="s">
        <v>1840</v>
      </c>
      <c r="U2" t="s">
        <v>1841</v>
      </c>
      <c r="V2" t="s">
        <v>1842</v>
      </c>
      <c r="W2" t="s">
        <v>1843</v>
      </c>
      <c r="X2" t="s">
        <v>1844</v>
      </c>
      <c r="Y2" t="s">
        <v>1845</v>
      </c>
      <c r="Z2" t="s">
        <v>1846</v>
      </c>
      <c r="AA2" t="s">
        <v>1847</v>
      </c>
      <c r="AB2" t="s">
        <v>1848</v>
      </c>
      <c r="AC2" t="s">
        <v>1849</v>
      </c>
      <c r="AD2" t="s">
        <v>1850</v>
      </c>
      <c r="AE2" t="s">
        <v>1851</v>
      </c>
      <c r="AF2" t="s">
        <v>1852</v>
      </c>
    </row>
    <row r="3" spans="1:32" ht="10.5" customHeight="1">
      <c r="B3">
        <v>6188512366</v>
      </c>
      <c r="C3" t="s">
        <v>20</v>
      </c>
      <c r="D3" t="s">
        <v>22</v>
      </c>
      <c r="E3" t="s">
        <v>24</v>
      </c>
      <c r="F3" t="s">
        <v>80</v>
      </c>
      <c r="G3" t="s">
        <v>72</v>
      </c>
      <c r="H3" t="s">
        <v>103</v>
      </c>
      <c r="I3" t="s">
        <v>104</v>
      </c>
      <c r="J3" t="s">
        <v>76</v>
      </c>
      <c r="K3" t="s">
        <v>77</v>
      </c>
      <c r="L3" t="s">
        <v>78</v>
      </c>
      <c r="M3" t="s">
        <v>106</v>
      </c>
      <c r="N3" t="s">
        <v>107</v>
      </c>
      <c r="O3" t="s">
        <v>108</v>
      </c>
      <c r="P3" t="s">
        <v>109</v>
      </c>
      <c r="Q3" t="s">
        <v>72</v>
      </c>
      <c r="R3" t="s">
        <v>76</v>
      </c>
      <c r="S3" t="s">
        <v>77</v>
      </c>
      <c r="T3" t="s">
        <v>78</v>
      </c>
      <c r="U3" t="s">
        <v>106</v>
      </c>
      <c r="V3" t="s">
        <v>107</v>
      </c>
      <c r="W3" t="s">
        <v>105</v>
      </c>
      <c r="X3" t="s">
        <v>75</v>
      </c>
      <c r="Y3" t="s">
        <v>75</v>
      </c>
      <c r="Z3">
        <v>10.83</v>
      </c>
      <c r="AA3">
        <v>1.89</v>
      </c>
      <c r="AF3" t="s">
        <v>110</v>
      </c>
    </row>
    <row r="4" spans="1:32" ht="10.5" customHeight="1">
      <c r="B4">
        <v>6188512366</v>
      </c>
      <c r="C4" t="s">
        <v>20</v>
      </c>
      <c r="D4" t="s">
        <v>22</v>
      </c>
      <c r="E4" t="s">
        <v>24</v>
      </c>
      <c r="F4" t="s">
        <v>80</v>
      </c>
      <c r="G4" t="s">
        <v>111</v>
      </c>
      <c r="H4" t="s">
        <v>112</v>
      </c>
      <c r="I4" t="s">
        <v>104</v>
      </c>
      <c r="J4" t="s">
        <v>76</v>
      </c>
      <c r="K4" t="s">
        <v>77</v>
      </c>
      <c r="L4" t="s">
        <v>78</v>
      </c>
      <c r="M4" t="s">
        <v>113</v>
      </c>
      <c r="N4" t="s">
        <v>114</v>
      </c>
      <c r="O4" t="s">
        <v>115</v>
      </c>
      <c r="P4" t="s">
        <v>116</v>
      </c>
      <c r="Q4" t="s">
        <v>72</v>
      </c>
      <c r="R4" t="s">
        <v>76</v>
      </c>
      <c r="S4" t="s">
        <v>77</v>
      </c>
      <c r="T4" t="s">
        <v>78</v>
      </c>
      <c r="U4" t="s">
        <v>113</v>
      </c>
      <c r="V4" t="s">
        <v>114</v>
      </c>
      <c r="W4" t="s">
        <v>105</v>
      </c>
      <c r="X4" t="s">
        <v>75</v>
      </c>
      <c r="Y4" t="s">
        <v>75</v>
      </c>
      <c r="Z4">
        <v>0.86</v>
      </c>
      <c r="AA4">
        <v>0.24</v>
      </c>
      <c r="AF4" t="s">
        <v>110</v>
      </c>
    </row>
    <row r="5" spans="1:32" ht="10.5" customHeight="1">
      <c r="B5">
        <v>6188512366</v>
      </c>
      <c r="C5" t="s">
        <v>20</v>
      </c>
      <c r="D5" t="s">
        <v>22</v>
      </c>
      <c r="E5" t="s">
        <v>24</v>
      </c>
      <c r="F5" t="s">
        <v>80</v>
      </c>
      <c r="G5" t="s">
        <v>102</v>
      </c>
      <c r="H5" t="s">
        <v>117</v>
      </c>
      <c r="I5" t="s">
        <v>104</v>
      </c>
      <c r="J5" t="s">
        <v>76</v>
      </c>
      <c r="K5" t="s">
        <v>77</v>
      </c>
      <c r="L5" t="s">
        <v>78</v>
      </c>
      <c r="M5" t="s">
        <v>118</v>
      </c>
      <c r="N5" t="s">
        <v>119</v>
      </c>
      <c r="O5" t="s">
        <v>120</v>
      </c>
      <c r="P5" t="s">
        <v>121</v>
      </c>
      <c r="Q5" t="s">
        <v>72</v>
      </c>
      <c r="R5" t="s">
        <v>76</v>
      </c>
      <c r="S5" t="s">
        <v>77</v>
      </c>
      <c r="T5" t="s">
        <v>78</v>
      </c>
      <c r="U5" t="s">
        <v>118</v>
      </c>
      <c r="V5" t="s">
        <v>119</v>
      </c>
      <c r="W5" t="s">
        <v>105</v>
      </c>
      <c r="X5" t="s">
        <v>75</v>
      </c>
      <c r="Y5" t="s">
        <v>75</v>
      </c>
      <c r="Z5">
        <v>7.04</v>
      </c>
      <c r="AA5">
        <v>1.21</v>
      </c>
      <c r="AF5" t="s">
        <v>110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5"/>
  <sheetViews>
    <sheetView showGridLines="0" zoomScale="80" workbookViewId="0"/>
  </sheetViews>
  <sheetFormatPr defaultRowHeight="10.5" customHeight="1"/>
  <cols>
    <col min="1" max="1" width="9.140625" style="350"/>
  </cols>
  <sheetData>
    <row r="1" spans="1:2" ht="11.25" customHeight="1">
      <c r="A1" s="9" t="s">
        <v>1168</v>
      </c>
      <c r="B1" s="1" t="s">
        <v>59</v>
      </c>
    </row>
    <row r="2" spans="1:2" ht="10.5" customHeight="1">
      <c r="A2" s="346" t="s">
        <v>48</v>
      </c>
      <c r="B2" t="s">
        <v>1853</v>
      </c>
    </row>
    <row r="4" spans="1:2" ht="10.5" customHeight="1">
      <c r="B4" t="s">
        <v>1854</v>
      </c>
    </row>
    <row r="5" spans="1:2" ht="10.5" customHeight="1">
      <c r="B5" t="s">
        <v>1855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97"/>
  <sheetViews>
    <sheetView showGridLines="0" zoomScale="80" workbookViewId="0"/>
  </sheetViews>
  <sheetFormatPr defaultRowHeight="10.5" customHeight="1"/>
  <cols>
    <col min="1" max="1" width="9.140625" style="350"/>
    <col min="2" max="2" width="95" style="350" customWidth="1"/>
  </cols>
  <sheetData>
    <row r="1" spans="1:2" ht="11.25" customHeight="1">
      <c r="A1" s="346" t="s">
        <v>1168</v>
      </c>
      <c r="B1" s="346" t="s">
        <v>27</v>
      </c>
    </row>
    <row r="2" spans="1:2" ht="11.25" customHeight="1">
      <c r="A2" s="346" t="s">
        <v>48</v>
      </c>
      <c r="B2" s="84" t="s">
        <v>1856</v>
      </c>
    </row>
    <row r="3" spans="1:2" ht="11.25" customHeight="1">
      <c r="B3" s="84" t="s">
        <v>1857</v>
      </c>
    </row>
    <row r="4" spans="1:2" ht="10.5" customHeight="1">
      <c r="B4" s="346" t="s">
        <v>1858</v>
      </c>
    </row>
    <row r="5" spans="1:2" ht="10.5" customHeight="1">
      <c r="B5" s="346" t="s">
        <v>1859</v>
      </c>
    </row>
    <row r="6" spans="1:2" ht="10.5" customHeight="1">
      <c r="B6" s="346" t="s">
        <v>1860</v>
      </c>
    </row>
    <row r="7" spans="1:2" ht="10.5" customHeight="1">
      <c r="B7" s="346" t="s">
        <v>28</v>
      </c>
    </row>
    <row r="8" spans="1:2" ht="10.5" customHeight="1">
      <c r="B8" s="346" t="s">
        <v>1861</v>
      </c>
    </row>
    <row r="9" spans="1:2" ht="10.5" customHeight="1">
      <c r="B9" s="346" t="s">
        <v>1862</v>
      </c>
    </row>
    <row r="10" spans="1:2" ht="10.5" customHeight="1">
      <c r="B10" s="346" t="s">
        <v>1863</v>
      </c>
    </row>
    <row r="11" spans="1:2" ht="10.5" customHeight="1">
      <c r="B11" s="346" t="s">
        <v>1864</v>
      </c>
    </row>
    <row r="12" spans="1:2" ht="10.5" customHeight="1">
      <c r="B12" s="346" t="s">
        <v>1865</v>
      </c>
    </row>
    <row r="13" spans="1:2" ht="10.5" customHeight="1">
      <c r="B13" s="346" t="s">
        <v>1866</v>
      </c>
    </row>
    <row r="14" spans="1:2" ht="10.5" customHeight="1">
      <c r="B14" s="346" t="s">
        <v>1867</v>
      </c>
    </row>
    <row r="15" spans="1:2" ht="10.5" customHeight="1">
      <c r="B15" s="346" t="s">
        <v>1868</v>
      </c>
    </row>
    <row r="16" spans="1:2" ht="10.5" customHeight="1">
      <c r="B16" s="346" t="s">
        <v>1869</v>
      </c>
    </row>
    <row r="17" spans="2:2" ht="10.5" customHeight="1">
      <c r="B17" s="346" t="s">
        <v>1870</v>
      </c>
    </row>
    <row r="18" spans="2:2" ht="10.5" customHeight="1">
      <c r="B18" s="346" t="s">
        <v>1871</v>
      </c>
    </row>
    <row r="19" spans="2:2" ht="10.5" customHeight="1">
      <c r="B19" s="346" t="s">
        <v>1872</v>
      </c>
    </row>
    <row r="20" spans="2:2" ht="10.5" customHeight="1">
      <c r="B20" s="346" t="s">
        <v>1873</v>
      </c>
    </row>
    <row r="21" spans="2:2" ht="10.5" customHeight="1">
      <c r="B21" s="346" t="s">
        <v>1874</v>
      </c>
    </row>
    <row r="22" spans="2:2" ht="10.5" customHeight="1">
      <c r="B22" s="346" t="s">
        <v>1875</v>
      </c>
    </row>
    <row r="23" spans="2:2" ht="10.5" customHeight="1">
      <c r="B23" s="346" t="s">
        <v>1876</v>
      </c>
    </row>
    <row r="24" spans="2:2" ht="10.5" customHeight="1">
      <c r="B24" s="346" t="s">
        <v>1877</v>
      </c>
    </row>
    <row r="25" spans="2:2" ht="10.5" customHeight="1">
      <c r="B25" s="346" t="s">
        <v>1878</v>
      </c>
    </row>
    <row r="26" spans="2:2" ht="10.5" customHeight="1">
      <c r="B26" s="346" t="s">
        <v>1879</v>
      </c>
    </row>
    <row r="27" spans="2:2" ht="10.5" customHeight="1">
      <c r="B27" s="346" t="s">
        <v>1880</v>
      </c>
    </row>
    <row r="28" spans="2:2" ht="10.5" customHeight="1">
      <c r="B28" s="346" t="s">
        <v>1881</v>
      </c>
    </row>
    <row r="29" spans="2:2" ht="10.5" customHeight="1">
      <c r="B29" s="346" t="s">
        <v>1882</v>
      </c>
    </row>
    <row r="30" spans="2:2" ht="10.5" customHeight="1">
      <c r="B30" s="346" t="s">
        <v>1883</v>
      </c>
    </row>
    <row r="31" spans="2:2" ht="10.5" customHeight="1">
      <c r="B31" s="346" t="s">
        <v>1884</v>
      </c>
    </row>
    <row r="32" spans="2:2" ht="10.5" customHeight="1">
      <c r="B32" s="346" t="s">
        <v>1885</v>
      </c>
    </row>
    <row r="33" spans="2:2" ht="10.5" customHeight="1">
      <c r="B33" s="346" t="s">
        <v>1886</v>
      </c>
    </row>
    <row r="34" spans="2:2" ht="10.5" customHeight="1">
      <c r="B34" s="346" t="s">
        <v>1887</v>
      </c>
    </row>
    <row r="35" spans="2:2" ht="10.5" customHeight="1">
      <c r="B35" s="346" t="s">
        <v>1888</v>
      </c>
    </row>
    <row r="36" spans="2:2" ht="10.5" customHeight="1">
      <c r="B36" s="346" t="s">
        <v>1889</v>
      </c>
    </row>
    <row r="37" spans="2:2" ht="10.5" customHeight="1">
      <c r="B37" s="346" t="s">
        <v>1890</v>
      </c>
    </row>
    <row r="38" spans="2:2" ht="10.5" customHeight="1">
      <c r="B38" s="346" t="s">
        <v>1891</v>
      </c>
    </row>
    <row r="39" spans="2:2" ht="10.5" customHeight="1">
      <c r="B39" s="346" t="s">
        <v>1892</v>
      </c>
    </row>
    <row r="40" spans="2:2" ht="10.5" customHeight="1">
      <c r="B40" s="346" t="s">
        <v>1893</v>
      </c>
    </row>
    <row r="41" spans="2:2" ht="10.5" customHeight="1">
      <c r="B41" s="346" t="s">
        <v>1894</v>
      </c>
    </row>
    <row r="42" spans="2:2" ht="10.5" customHeight="1">
      <c r="B42" s="346" t="s">
        <v>1895</v>
      </c>
    </row>
    <row r="43" spans="2:2" ht="10.5" customHeight="1">
      <c r="B43" s="346" t="s">
        <v>1896</v>
      </c>
    </row>
    <row r="44" spans="2:2" ht="10.5" customHeight="1">
      <c r="B44" s="346" t="s">
        <v>1897</v>
      </c>
    </row>
    <row r="45" spans="2:2" ht="10.5" customHeight="1">
      <c r="B45" s="346" t="s">
        <v>1898</v>
      </c>
    </row>
    <row r="46" spans="2:2" ht="10.5" customHeight="1">
      <c r="B46" s="346" t="s">
        <v>1899</v>
      </c>
    </row>
    <row r="47" spans="2:2" ht="10.5" customHeight="1">
      <c r="B47" s="346" t="s">
        <v>1900</v>
      </c>
    </row>
    <row r="48" spans="2:2" ht="10.5" customHeight="1">
      <c r="B48" s="346" t="s">
        <v>1901</v>
      </c>
    </row>
    <row r="49" spans="2:2" ht="10.5" customHeight="1">
      <c r="B49" s="346" t="s">
        <v>1902</v>
      </c>
    </row>
    <row r="50" spans="2:2" ht="10.5" customHeight="1">
      <c r="B50" s="346" t="s">
        <v>1903</v>
      </c>
    </row>
    <row r="51" spans="2:2" ht="10.5" customHeight="1">
      <c r="B51" s="346" t="s">
        <v>1904</v>
      </c>
    </row>
    <row r="52" spans="2:2" ht="10.5" customHeight="1">
      <c r="B52" s="346" t="s">
        <v>1905</v>
      </c>
    </row>
    <row r="53" spans="2:2" ht="10.5" customHeight="1">
      <c r="B53" s="346" t="s">
        <v>1906</v>
      </c>
    </row>
    <row r="54" spans="2:2" ht="10.5" customHeight="1">
      <c r="B54" s="346" t="s">
        <v>1907</v>
      </c>
    </row>
    <row r="55" spans="2:2" ht="10.5" customHeight="1">
      <c r="B55" s="346" t="s">
        <v>1908</v>
      </c>
    </row>
    <row r="56" spans="2:2" ht="10.5" customHeight="1">
      <c r="B56" s="346" t="s">
        <v>1909</v>
      </c>
    </row>
    <row r="57" spans="2:2" ht="10.5" customHeight="1">
      <c r="B57" s="346" t="s">
        <v>1910</v>
      </c>
    </row>
    <row r="58" spans="2:2" ht="10.5" customHeight="1">
      <c r="B58" s="346" t="s">
        <v>1911</v>
      </c>
    </row>
    <row r="59" spans="2:2" ht="10.5" customHeight="1">
      <c r="B59" s="346" t="s">
        <v>1912</v>
      </c>
    </row>
    <row r="60" spans="2:2" ht="10.5" customHeight="1">
      <c r="B60" s="346" t="s">
        <v>1913</v>
      </c>
    </row>
    <row r="61" spans="2:2" ht="10.5" customHeight="1">
      <c r="B61" s="346" t="s">
        <v>1914</v>
      </c>
    </row>
    <row r="62" spans="2:2" ht="10.5" customHeight="1">
      <c r="B62" s="346" t="s">
        <v>1915</v>
      </c>
    </row>
    <row r="63" spans="2:2" ht="10.5" customHeight="1">
      <c r="B63" s="346" t="s">
        <v>1916</v>
      </c>
    </row>
    <row r="64" spans="2:2" ht="10.5" customHeight="1">
      <c r="B64" s="346" t="s">
        <v>1917</v>
      </c>
    </row>
    <row r="65" spans="2:2" ht="10.5" customHeight="1">
      <c r="B65" s="346" t="s">
        <v>1918</v>
      </c>
    </row>
    <row r="66" spans="2:2" ht="10.5" customHeight="1">
      <c r="B66" s="346" t="s">
        <v>1919</v>
      </c>
    </row>
    <row r="67" spans="2:2" ht="10.5" customHeight="1">
      <c r="B67" s="346" t="s">
        <v>1920</v>
      </c>
    </row>
    <row r="68" spans="2:2" ht="10.5" customHeight="1">
      <c r="B68" s="346" t="s">
        <v>1921</v>
      </c>
    </row>
    <row r="69" spans="2:2" ht="10.5" customHeight="1">
      <c r="B69" s="346" t="s">
        <v>1922</v>
      </c>
    </row>
    <row r="70" spans="2:2" ht="10.5" customHeight="1">
      <c r="B70" s="346" t="s">
        <v>1923</v>
      </c>
    </row>
    <row r="71" spans="2:2" ht="10.5" customHeight="1">
      <c r="B71" s="346" t="s">
        <v>1924</v>
      </c>
    </row>
    <row r="72" spans="2:2" ht="10.5" customHeight="1">
      <c r="B72" s="346" t="s">
        <v>1925</v>
      </c>
    </row>
    <row r="73" spans="2:2" ht="10.5" customHeight="1">
      <c r="B73" s="346" t="s">
        <v>1926</v>
      </c>
    </row>
    <row r="74" spans="2:2" ht="10.5" customHeight="1">
      <c r="B74" s="346" t="s">
        <v>1927</v>
      </c>
    </row>
    <row r="75" spans="2:2" ht="10.5" customHeight="1">
      <c r="B75" s="346" t="s">
        <v>1928</v>
      </c>
    </row>
    <row r="76" spans="2:2" ht="10.5" customHeight="1">
      <c r="B76" s="346" t="s">
        <v>1929</v>
      </c>
    </row>
    <row r="77" spans="2:2" ht="10.5" customHeight="1">
      <c r="B77" s="346" t="s">
        <v>1930</v>
      </c>
    </row>
    <row r="78" spans="2:2" ht="10.5" customHeight="1">
      <c r="B78" s="346" t="s">
        <v>1931</v>
      </c>
    </row>
    <row r="79" spans="2:2" ht="10.5" customHeight="1">
      <c r="B79" s="346" t="s">
        <v>1932</v>
      </c>
    </row>
    <row r="80" spans="2:2" ht="10.5" customHeight="1">
      <c r="B80" s="346" t="s">
        <v>1933</v>
      </c>
    </row>
    <row r="81" spans="2:2" ht="10.5" customHeight="1">
      <c r="B81" s="346" t="s">
        <v>1934</v>
      </c>
    </row>
    <row r="82" spans="2:2" ht="10.5" customHeight="1">
      <c r="B82" s="346" t="s">
        <v>1935</v>
      </c>
    </row>
    <row r="83" spans="2:2" ht="10.5" customHeight="1">
      <c r="B83" s="346" t="s">
        <v>1936</v>
      </c>
    </row>
    <row r="84" spans="2:2" ht="10.5" customHeight="1">
      <c r="B84" s="346" t="s">
        <v>1937</v>
      </c>
    </row>
    <row r="85" spans="2:2" ht="10.5" customHeight="1">
      <c r="B85" s="346" t="s">
        <v>1938</v>
      </c>
    </row>
    <row r="86" spans="2:2" ht="10.5" customHeight="1">
      <c r="B86" s="346" t="s">
        <v>1939</v>
      </c>
    </row>
    <row r="87" spans="2:2" ht="10.5" customHeight="1">
      <c r="B87" s="346" t="s">
        <v>1940</v>
      </c>
    </row>
    <row r="88" spans="2:2" ht="10.5" customHeight="1">
      <c r="B88" s="346" t="s">
        <v>1941</v>
      </c>
    </row>
    <row r="89" spans="2:2" ht="10.5" customHeight="1">
      <c r="B89" s="346" t="s">
        <v>1942</v>
      </c>
    </row>
    <row r="90" spans="2:2" ht="10.5" customHeight="1">
      <c r="B90" s="346" t="s">
        <v>1943</v>
      </c>
    </row>
    <row r="91" spans="2:2" ht="10.5" customHeight="1">
      <c r="B91" s="346" t="s">
        <v>1944</v>
      </c>
    </row>
    <row r="92" spans="2:2" ht="10.5" customHeight="1">
      <c r="B92" s="346" t="s">
        <v>1945</v>
      </c>
    </row>
    <row r="93" spans="2:2" ht="10.5" customHeight="1">
      <c r="B93" s="346" t="s">
        <v>1946</v>
      </c>
    </row>
    <row r="94" spans="2:2" ht="10.5" customHeight="1">
      <c r="B94" s="346" t="s">
        <v>1947</v>
      </c>
    </row>
    <row r="95" spans="2:2" ht="10.5" customHeight="1">
      <c r="B95" s="346" t="s">
        <v>1948</v>
      </c>
    </row>
    <row r="96" spans="2:2" ht="10.5" customHeight="1">
      <c r="B96" s="346" t="s">
        <v>1949</v>
      </c>
    </row>
    <row r="97" spans="2:2" ht="10.5" customHeight="1">
      <c r="B97" s="346" t="s">
        <v>1950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G3"/>
  <sheetViews>
    <sheetView showGridLines="0" zoomScale="80" workbookViewId="0"/>
  </sheetViews>
  <sheetFormatPr defaultRowHeight="10.5" customHeight="1"/>
  <cols>
    <col min="1" max="1" width="9.140625" style="350"/>
  </cols>
  <sheetData>
    <row r="1" spans="1:7" ht="11.25" customHeight="1">
      <c r="A1" s="9" t="s">
        <v>1168</v>
      </c>
      <c r="B1" s="1" t="s">
        <v>1951</v>
      </c>
      <c r="C1" s="1" t="s">
        <v>19</v>
      </c>
      <c r="D1" s="1" t="s">
        <v>21</v>
      </c>
      <c r="E1" s="1" t="s">
        <v>23</v>
      </c>
      <c r="F1" s="1" t="s">
        <v>59</v>
      </c>
      <c r="G1" s="1" t="s">
        <v>1952</v>
      </c>
    </row>
    <row r="2" spans="1:7" ht="10.5" customHeight="1">
      <c r="A2" s="346" t="s">
        <v>48</v>
      </c>
      <c r="B2" t="s">
        <v>1951</v>
      </c>
      <c r="C2" t="s">
        <v>51</v>
      </c>
      <c r="D2" t="s">
        <v>49</v>
      </c>
      <c r="E2" t="s">
        <v>50</v>
      </c>
      <c r="F2" t="s">
        <v>53</v>
      </c>
      <c r="G2" t="s">
        <v>54</v>
      </c>
    </row>
    <row r="3" spans="1:7" ht="10.5" customHeight="1">
      <c r="B3" t="s">
        <v>124</v>
      </c>
      <c r="C3" t="s">
        <v>20</v>
      </c>
      <c r="D3" t="s">
        <v>22</v>
      </c>
      <c r="E3" t="s">
        <v>24</v>
      </c>
      <c r="G3" t="s">
        <v>74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350"/>
  </cols>
  <sheetData>
    <row r="1" spans="1:1" ht="11.25" customHeight="1">
      <c r="A1" s="9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350"/>
  </cols>
  <sheetData>
    <row r="1" spans="1:2" ht="11.25" customHeight="1">
      <c r="A1" s="246" t="s">
        <v>1165</v>
      </c>
      <c r="B1" s="1" t="s">
        <v>1166</v>
      </c>
    </row>
    <row r="2" spans="1:2" ht="10.5" customHeight="1">
      <c r="A2" s="346" t="s">
        <v>1167</v>
      </c>
      <c r="B2">
        <v>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M110"/>
  <sheetViews>
    <sheetView showGridLines="0" zoomScale="80" workbookViewId="0"/>
  </sheetViews>
  <sheetFormatPr defaultRowHeight="10.5" customHeight="1"/>
  <cols>
    <col min="1" max="1" width="9.140625" style="350"/>
  </cols>
  <sheetData>
    <row r="1" spans="1:13" ht="11.25" customHeight="1">
      <c r="A1" s="9" t="s">
        <v>1168</v>
      </c>
      <c r="B1" s="347" t="s">
        <v>1169</v>
      </c>
      <c r="C1" s="347" t="s">
        <v>64</v>
      </c>
      <c r="D1" s="347" t="s">
        <v>1170</v>
      </c>
      <c r="E1" s="347" t="s">
        <v>65</v>
      </c>
      <c r="F1" s="347" t="s">
        <v>66</v>
      </c>
      <c r="G1" s="347" t="s">
        <v>18</v>
      </c>
      <c r="H1" s="1" t="s">
        <v>19</v>
      </c>
      <c r="I1" s="1" t="s">
        <v>21</v>
      </c>
      <c r="J1" s="1" t="s">
        <v>23</v>
      </c>
      <c r="K1" s="1" t="s">
        <v>25</v>
      </c>
      <c r="L1" s="1" t="s">
        <v>27</v>
      </c>
      <c r="M1" s="1" t="s">
        <v>1953</v>
      </c>
    </row>
    <row r="2" spans="1:13" ht="10.5" customHeight="1">
      <c r="A2" s="346" t="s">
        <v>48</v>
      </c>
      <c r="B2" t="s">
        <v>1179</v>
      </c>
      <c r="C2" t="s">
        <v>1180</v>
      </c>
      <c r="D2" t="s">
        <v>1181</v>
      </c>
      <c r="E2" t="s">
        <v>1182</v>
      </c>
      <c r="F2" t="s">
        <v>1183</v>
      </c>
      <c r="G2" t="s">
        <v>18</v>
      </c>
      <c r="H2" t="s">
        <v>51</v>
      </c>
      <c r="I2" t="s">
        <v>49</v>
      </c>
      <c r="J2" t="s">
        <v>50</v>
      </c>
      <c r="K2" t="s">
        <v>1184</v>
      </c>
      <c r="L2" t="s">
        <v>1954</v>
      </c>
      <c r="M2" t="s">
        <v>31</v>
      </c>
    </row>
    <row r="3" spans="1:13" ht="10.5" customHeight="1">
      <c r="B3" t="s">
        <v>15</v>
      </c>
      <c r="H3" t="s">
        <v>1955</v>
      </c>
      <c r="I3" t="s">
        <v>1291</v>
      </c>
      <c r="J3" t="s">
        <v>24</v>
      </c>
      <c r="K3" t="s">
        <v>1292</v>
      </c>
      <c r="L3" t="s">
        <v>1927</v>
      </c>
      <c r="M3">
        <v>6838133575</v>
      </c>
    </row>
    <row r="4" spans="1:13" ht="10.5" customHeight="1">
      <c r="B4" t="s">
        <v>15</v>
      </c>
      <c r="H4" t="s">
        <v>1956</v>
      </c>
      <c r="I4" t="s">
        <v>1301</v>
      </c>
      <c r="J4" t="s">
        <v>24</v>
      </c>
      <c r="K4" t="s">
        <v>1302</v>
      </c>
      <c r="L4" t="s">
        <v>1927</v>
      </c>
      <c r="M4">
        <v>6838198675</v>
      </c>
    </row>
    <row r="5" spans="1:13" ht="10.5" customHeight="1">
      <c r="B5" t="s">
        <v>15</v>
      </c>
      <c r="H5" t="s">
        <v>1957</v>
      </c>
      <c r="I5" t="s">
        <v>1311</v>
      </c>
      <c r="J5" t="s">
        <v>24</v>
      </c>
      <c r="K5" t="s">
        <v>1312</v>
      </c>
      <c r="L5" t="s">
        <v>1927</v>
      </c>
      <c r="M5">
        <v>6838266245</v>
      </c>
    </row>
    <row r="6" spans="1:13" ht="10.5" customHeight="1">
      <c r="B6" t="s">
        <v>15</v>
      </c>
      <c r="H6" t="s">
        <v>1958</v>
      </c>
      <c r="I6" t="s">
        <v>1314</v>
      </c>
      <c r="J6" t="s">
        <v>24</v>
      </c>
      <c r="K6" t="s">
        <v>1315</v>
      </c>
      <c r="L6" t="s">
        <v>1927</v>
      </c>
      <c r="M6">
        <v>6838125525</v>
      </c>
    </row>
    <row r="7" spans="1:13" ht="10.5" customHeight="1">
      <c r="B7" t="s">
        <v>15</v>
      </c>
      <c r="H7" t="s">
        <v>1959</v>
      </c>
      <c r="I7" t="s">
        <v>1324</v>
      </c>
      <c r="J7" t="s">
        <v>24</v>
      </c>
      <c r="K7" t="s">
        <v>1325</v>
      </c>
      <c r="L7" t="s">
        <v>1927</v>
      </c>
      <c r="M7">
        <v>6838156097</v>
      </c>
    </row>
    <row r="8" spans="1:13" ht="10.5" customHeight="1">
      <c r="B8" t="s">
        <v>15</v>
      </c>
      <c r="G8">
        <v>26451037</v>
      </c>
      <c r="H8" t="s">
        <v>1191</v>
      </c>
      <c r="I8" t="s">
        <v>1192</v>
      </c>
      <c r="J8" t="s">
        <v>1193</v>
      </c>
      <c r="K8" t="s">
        <v>1194</v>
      </c>
      <c r="L8" t="s">
        <v>1859</v>
      </c>
      <c r="M8">
        <v>6838108606</v>
      </c>
    </row>
    <row r="9" spans="1:13" ht="10.5" customHeight="1">
      <c r="B9" t="s">
        <v>15</v>
      </c>
      <c r="G9">
        <v>26361252</v>
      </c>
      <c r="H9" t="s">
        <v>1199</v>
      </c>
      <c r="I9" t="s">
        <v>1200</v>
      </c>
      <c r="J9" t="s">
        <v>1201</v>
      </c>
      <c r="K9" t="s">
        <v>1202</v>
      </c>
      <c r="L9" t="s">
        <v>1860</v>
      </c>
      <c r="M9">
        <v>6837940017</v>
      </c>
    </row>
    <row r="10" spans="1:13" ht="10.5" customHeight="1">
      <c r="B10" t="s">
        <v>15</v>
      </c>
      <c r="G10">
        <v>26361211</v>
      </c>
      <c r="H10" t="s">
        <v>1203</v>
      </c>
      <c r="I10" t="s">
        <v>1204</v>
      </c>
      <c r="J10" t="s">
        <v>1205</v>
      </c>
      <c r="K10" t="s">
        <v>1206</v>
      </c>
      <c r="L10" t="s">
        <v>1859</v>
      </c>
      <c r="M10">
        <v>6837849410</v>
      </c>
    </row>
    <row r="11" spans="1:13" ht="10.5" customHeight="1">
      <c r="B11" t="s">
        <v>15</v>
      </c>
      <c r="G11">
        <v>26320074</v>
      </c>
      <c r="H11" t="s">
        <v>1207</v>
      </c>
      <c r="I11" t="s">
        <v>1208</v>
      </c>
      <c r="J11" t="s">
        <v>1209</v>
      </c>
      <c r="K11" t="s">
        <v>1210</v>
      </c>
      <c r="L11" t="s">
        <v>1859</v>
      </c>
      <c r="M11">
        <v>6837780497</v>
      </c>
    </row>
    <row r="12" spans="1:13" ht="10.5" customHeight="1">
      <c r="B12" t="s">
        <v>15</v>
      </c>
      <c r="G12">
        <v>26361212</v>
      </c>
      <c r="H12" t="s">
        <v>1211</v>
      </c>
      <c r="I12" t="s">
        <v>1212</v>
      </c>
      <c r="J12" t="s">
        <v>1205</v>
      </c>
      <c r="K12" t="s">
        <v>1213</v>
      </c>
      <c r="L12" t="s">
        <v>1860</v>
      </c>
      <c r="M12">
        <v>6837855773</v>
      </c>
    </row>
    <row r="13" spans="1:13" ht="10.5" customHeight="1">
      <c r="B13" t="s">
        <v>15</v>
      </c>
      <c r="G13">
        <v>31282415</v>
      </c>
      <c r="H13" t="s">
        <v>1214</v>
      </c>
      <c r="I13" t="s">
        <v>1215</v>
      </c>
      <c r="J13" t="s">
        <v>1216</v>
      </c>
      <c r="K13" t="s">
        <v>1217</v>
      </c>
      <c r="L13" t="s">
        <v>1860</v>
      </c>
      <c r="M13">
        <v>6837837306</v>
      </c>
    </row>
    <row r="14" spans="1:13" ht="10.5" customHeight="1">
      <c r="B14" t="s">
        <v>15</v>
      </c>
      <c r="G14">
        <v>26535092</v>
      </c>
      <c r="H14" t="s">
        <v>1218</v>
      </c>
      <c r="I14" t="s">
        <v>1219</v>
      </c>
      <c r="J14" t="s">
        <v>1220</v>
      </c>
      <c r="K14" t="s">
        <v>1221</v>
      </c>
      <c r="L14" t="s">
        <v>1860</v>
      </c>
      <c r="M14">
        <v>6838119940</v>
      </c>
    </row>
    <row r="15" spans="1:13" ht="10.5" customHeight="1">
      <c r="B15" t="s">
        <v>15</v>
      </c>
      <c r="G15">
        <v>26361287</v>
      </c>
      <c r="H15" t="s">
        <v>1222</v>
      </c>
      <c r="I15" t="s">
        <v>1223</v>
      </c>
      <c r="J15" t="s">
        <v>1224</v>
      </c>
      <c r="K15" t="s">
        <v>1225</v>
      </c>
      <c r="L15" t="s">
        <v>1859</v>
      </c>
      <c r="M15">
        <v>6837839208</v>
      </c>
    </row>
    <row r="16" spans="1:13" ht="10.5" customHeight="1">
      <c r="B16" t="s">
        <v>15</v>
      </c>
      <c r="G16">
        <v>26361237</v>
      </c>
      <c r="H16" t="s">
        <v>1229</v>
      </c>
      <c r="I16" t="s">
        <v>1230</v>
      </c>
      <c r="J16" t="s">
        <v>1231</v>
      </c>
      <c r="K16" t="s">
        <v>1232</v>
      </c>
      <c r="L16" t="s">
        <v>1859</v>
      </c>
      <c r="M16">
        <v>6837893768</v>
      </c>
    </row>
    <row r="17" spans="2:13" ht="10.5" customHeight="1">
      <c r="B17" t="s">
        <v>15</v>
      </c>
      <c r="G17">
        <v>26845836</v>
      </c>
      <c r="H17" t="s">
        <v>1233</v>
      </c>
      <c r="I17" t="s">
        <v>1234</v>
      </c>
      <c r="J17" t="s">
        <v>1235</v>
      </c>
      <c r="K17" t="s">
        <v>1236</v>
      </c>
      <c r="L17" t="s">
        <v>1860</v>
      </c>
      <c r="M17">
        <v>6837840199</v>
      </c>
    </row>
    <row r="18" spans="2:13" ht="10.5" customHeight="1">
      <c r="B18" t="s">
        <v>15</v>
      </c>
      <c r="G18">
        <v>26448830</v>
      </c>
      <c r="H18" t="s">
        <v>1237</v>
      </c>
      <c r="I18" t="s">
        <v>1238</v>
      </c>
      <c r="J18" t="s">
        <v>1201</v>
      </c>
      <c r="K18" t="s">
        <v>1239</v>
      </c>
      <c r="L18" t="s">
        <v>1860</v>
      </c>
      <c r="M18">
        <v>6837940451</v>
      </c>
    </row>
    <row r="19" spans="2:13" ht="10.5" customHeight="1">
      <c r="B19" t="s">
        <v>15</v>
      </c>
      <c r="G19">
        <v>26318623</v>
      </c>
      <c r="H19" t="s">
        <v>1243</v>
      </c>
      <c r="I19" t="s">
        <v>1244</v>
      </c>
      <c r="J19" t="s">
        <v>1245</v>
      </c>
      <c r="K19" t="s">
        <v>1246</v>
      </c>
      <c r="L19" t="s">
        <v>1860</v>
      </c>
      <c r="M19">
        <v>6838534720</v>
      </c>
    </row>
    <row r="20" spans="2:13" ht="10.5" customHeight="1">
      <c r="B20" t="s">
        <v>15</v>
      </c>
      <c r="G20">
        <v>26360358</v>
      </c>
      <c r="H20" t="s">
        <v>1247</v>
      </c>
      <c r="I20" t="s">
        <v>1248</v>
      </c>
      <c r="J20" t="s">
        <v>1249</v>
      </c>
      <c r="K20" t="s">
        <v>1250</v>
      </c>
      <c r="L20" t="s">
        <v>1860</v>
      </c>
      <c r="M20">
        <v>6838545233</v>
      </c>
    </row>
    <row r="21" spans="2:13" ht="10.5" customHeight="1">
      <c r="B21" t="s">
        <v>15</v>
      </c>
      <c r="G21">
        <v>31513746</v>
      </c>
      <c r="H21" t="s">
        <v>1254</v>
      </c>
      <c r="I21" t="s">
        <v>1255</v>
      </c>
      <c r="J21" t="s">
        <v>1245</v>
      </c>
      <c r="K21" t="s">
        <v>1256</v>
      </c>
      <c r="L21" t="s">
        <v>1932</v>
      </c>
      <c r="M21">
        <v>6837892551</v>
      </c>
    </row>
    <row r="22" spans="2:13" ht="10.5" customHeight="1">
      <c r="B22" t="s">
        <v>15</v>
      </c>
      <c r="G22">
        <v>26813272</v>
      </c>
      <c r="H22" t="s">
        <v>1257</v>
      </c>
      <c r="I22" t="s">
        <v>1258</v>
      </c>
      <c r="J22" t="s">
        <v>1259</v>
      </c>
      <c r="K22" t="s">
        <v>1260</v>
      </c>
      <c r="L22" t="s">
        <v>1859</v>
      </c>
      <c r="M22">
        <v>6838320988</v>
      </c>
    </row>
    <row r="23" spans="2:13" ht="10.5" customHeight="1">
      <c r="B23" t="s">
        <v>15</v>
      </c>
      <c r="G23">
        <v>28856006</v>
      </c>
      <c r="H23" t="s">
        <v>1264</v>
      </c>
      <c r="I23" t="s">
        <v>1265</v>
      </c>
      <c r="J23" t="s">
        <v>1245</v>
      </c>
      <c r="K23" t="s">
        <v>1266</v>
      </c>
      <c r="L23" t="s">
        <v>1860</v>
      </c>
      <c r="M23">
        <v>6837869693</v>
      </c>
    </row>
    <row r="24" spans="2:13" ht="10.5" customHeight="1">
      <c r="B24" t="s">
        <v>15</v>
      </c>
      <c r="G24">
        <v>31460976</v>
      </c>
      <c r="H24" t="s">
        <v>1267</v>
      </c>
      <c r="I24" t="s">
        <v>1268</v>
      </c>
      <c r="J24" t="s">
        <v>1269</v>
      </c>
      <c r="K24" t="s">
        <v>1270</v>
      </c>
      <c r="L24" t="s">
        <v>1910</v>
      </c>
      <c r="M24">
        <v>6837899269</v>
      </c>
    </row>
    <row r="25" spans="2:13" ht="10.5" customHeight="1">
      <c r="B25" t="s">
        <v>15</v>
      </c>
      <c r="G25">
        <v>31002476</v>
      </c>
      <c r="H25" t="s">
        <v>1271</v>
      </c>
      <c r="I25" t="s">
        <v>1272</v>
      </c>
      <c r="J25" t="s">
        <v>1245</v>
      </c>
      <c r="K25" t="s">
        <v>1273</v>
      </c>
      <c r="L25" t="s">
        <v>1860</v>
      </c>
      <c r="M25">
        <v>6838307257</v>
      </c>
    </row>
    <row r="26" spans="2:13" ht="10.5" customHeight="1">
      <c r="B26" t="s">
        <v>15</v>
      </c>
      <c r="G26">
        <v>28858787</v>
      </c>
      <c r="H26" t="s">
        <v>1274</v>
      </c>
      <c r="I26" t="s">
        <v>1275</v>
      </c>
      <c r="J26" t="s">
        <v>1245</v>
      </c>
      <c r="K26" t="s">
        <v>1276</v>
      </c>
      <c r="L26" t="s">
        <v>1942</v>
      </c>
      <c r="M26">
        <v>6837877317</v>
      </c>
    </row>
    <row r="27" spans="2:13" ht="10.5" customHeight="1">
      <c r="B27" t="s">
        <v>15</v>
      </c>
      <c r="G27">
        <v>28443058</v>
      </c>
      <c r="H27" t="s">
        <v>1280</v>
      </c>
      <c r="I27" t="s">
        <v>1281</v>
      </c>
      <c r="J27" t="s">
        <v>1209</v>
      </c>
      <c r="K27" t="s">
        <v>1282</v>
      </c>
      <c r="L27" t="s">
        <v>1860</v>
      </c>
      <c r="M27">
        <v>6837784514</v>
      </c>
    </row>
    <row r="28" spans="2:13" ht="10.5" customHeight="1">
      <c r="B28" t="s">
        <v>15</v>
      </c>
      <c r="G28">
        <v>26455462</v>
      </c>
      <c r="H28" t="s">
        <v>1283</v>
      </c>
      <c r="I28" t="s">
        <v>1284</v>
      </c>
      <c r="J28" t="s">
        <v>1285</v>
      </c>
      <c r="K28" t="s">
        <v>1286</v>
      </c>
      <c r="L28" t="s">
        <v>1927</v>
      </c>
      <c r="M28">
        <v>6838337436</v>
      </c>
    </row>
    <row r="29" spans="2:13" ht="10.5" customHeight="1">
      <c r="B29" t="s">
        <v>15</v>
      </c>
      <c r="G29">
        <v>26455491</v>
      </c>
      <c r="H29" t="s">
        <v>1287</v>
      </c>
      <c r="I29" t="s">
        <v>1288</v>
      </c>
      <c r="J29" t="s">
        <v>1285</v>
      </c>
      <c r="K29" t="s">
        <v>1289</v>
      </c>
      <c r="L29" t="s">
        <v>1927</v>
      </c>
      <c r="M29">
        <v>6838338054</v>
      </c>
    </row>
    <row r="30" spans="2:13" ht="10.5" customHeight="1">
      <c r="B30" t="s">
        <v>15</v>
      </c>
      <c r="G30">
        <v>31356620</v>
      </c>
      <c r="H30" t="s">
        <v>1293</v>
      </c>
      <c r="I30" t="s">
        <v>1294</v>
      </c>
      <c r="J30" t="s">
        <v>1193</v>
      </c>
      <c r="K30" t="s">
        <v>1295</v>
      </c>
      <c r="L30" t="s">
        <v>1924</v>
      </c>
      <c r="M30">
        <v>6838124310</v>
      </c>
    </row>
    <row r="31" spans="2:13" ht="10.5" customHeight="1">
      <c r="B31" t="s">
        <v>15</v>
      </c>
      <c r="G31">
        <v>31307068</v>
      </c>
      <c r="H31" t="s">
        <v>1296</v>
      </c>
      <c r="I31" t="s">
        <v>1297</v>
      </c>
      <c r="J31" t="s">
        <v>1298</v>
      </c>
      <c r="K31" t="s">
        <v>1299</v>
      </c>
      <c r="L31" t="s">
        <v>1924</v>
      </c>
      <c r="M31">
        <v>6837782334</v>
      </c>
    </row>
    <row r="32" spans="2:13" ht="10.5" customHeight="1">
      <c r="B32" t="s">
        <v>15</v>
      </c>
      <c r="G32">
        <v>26423507</v>
      </c>
      <c r="H32" t="s">
        <v>1303</v>
      </c>
      <c r="I32" t="s">
        <v>1304</v>
      </c>
      <c r="J32" t="s">
        <v>1305</v>
      </c>
      <c r="K32" t="s">
        <v>1306</v>
      </c>
      <c r="L32" t="s">
        <v>1927</v>
      </c>
      <c r="M32">
        <v>6838549746</v>
      </c>
    </row>
    <row r="33" spans="2:13" ht="10.5" customHeight="1">
      <c r="B33" t="s">
        <v>15</v>
      </c>
      <c r="G33">
        <v>26361198</v>
      </c>
      <c r="H33" t="s">
        <v>1307</v>
      </c>
      <c r="I33" t="s">
        <v>1308</v>
      </c>
      <c r="J33" t="s">
        <v>1245</v>
      </c>
      <c r="K33" t="s">
        <v>1309</v>
      </c>
      <c r="L33" t="s">
        <v>1927</v>
      </c>
      <c r="M33">
        <v>6837899699</v>
      </c>
    </row>
    <row r="34" spans="2:13" ht="10.5" customHeight="1">
      <c r="B34" t="s">
        <v>15</v>
      </c>
      <c r="G34">
        <v>26361259</v>
      </c>
      <c r="H34" t="s">
        <v>1316</v>
      </c>
      <c r="I34" t="s">
        <v>1317</v>
      </c>
      <c r="J34" t="s">
        <v>24</v>
      </c>
      <c r="K34" t="s">
        <v>1318</v>
      </c>
      <c r="L34" t="s">
        <v>1927</v>
      </c>
      <c r="M34">
        <v>6838134571</v>
      </c>
    </row>
    <row r="35" spans="2:13" ht="10.5" customHeight="1">
      <c r="B35" t="s">
        <v>15</v>
      </c>
      <c r="G35">
        <v>31562369</v>
      </c>
      <c r="H35" t="s">
        <v>1319</v>
      </c>
      <c r="I35" t="s">
        <v>1320</v>
      </c>
      <c r="J35" t="s">
        <v>1298</v>
      </c>
      <c r="K35" t="s">
        <v>1321</v>
      </c>
      <c r="L35" t="s">
        <v>1927</v>
      </c>
      <c r="M35">
        <v>6838131104</v>
      </c>
    </row>
    <row r="36" spans="2:13" ht="10.5" customHeight="1">
      <c r="B36" t="s">
        <v>15</v>
      </c>
      <c r="G36">
        <v>26646370</v>
      </c>
      <c r="H36" t="s">
        <v>1326</v>
      </c>
      <c r="I36" t="s">
        <v>1327</v>
      </c>
      <c r="J36" t="s">
        <v>1328</v>
      </c>
      <c r="K36" t="s">
        <v>1329</v>
      </c>
      <c r="L36" t="s">
        <v>1927</v>
      </c>
      <c r="M36">
        <v>6837953695</v>
      </c>
    </row>
    <row r="37" spans="2:13" ht="10.5" customHeight="1">
      <c r="B37" t="s">
        <v>15</v>
      </c>
      <c r="G37">
        <v>26361247</v>
      </c>
      <c r="H37" t="s">
        <v>1330</v>
      </c>
      <c r="I37" t="s">
        <v>1331</v>
      </c>
      <c r="J37" t="s">
        <v>1332</v>
      </c>
      <c r="K37" t="s">
        <v>1333</v>
      </c>
      <c r="L37" t="s">
        <v>1927</v>
      </c>
      <c r="M37">
        <v>6837832649</v>
      </c>
    </row>
    <row r="38" spans="2:13" ht="10.5" customHeight="1">
      <c r="B38" t="s">
        <v>15</v>
      </c>
      <c r="G38">
        <v>26361286</v>
      </c>
      <c r="H38" t="s">
        <v>1334</v>
      </c>
      <c r="I38" t="s">
        <v>1335</v>
      </c>
      <c r="J38" t="s">
        <v>1209</v>
      </c>
      <c r="K38" t="s">
        <v>1336</v>
      </c>
      <c r="L38" t="s">
        <v>1927</v>
      </c>
      <c r="M38">
        <v>6838103563</v>
      </c>
    </row>
    <row r="39" spans="2:13" ht="10.5" customHeight="1">
      <c r="B39" t="s">
        <v>15</v>
      </c>
      <c r="G39">
        <v>26361234</v>
      </c>
      <c r="H39" t="s">
        <v>1337</v>
      </c>
      <c r="I39" t="s">
        <v>1338</v>
      </c>
      <c r="J39" t="s">
        <v>1339</v>
      </c>
      <c r="K39" t="s">
        <v>1340</v>
      </c>
      <c r="L39" t="s">
        <v>1927</v>
      </c>
      <c r="M39">
        <v>6837770976</v>
      </c>
    </row>
    <row r="40" spans="2:13" ht="10.5" customHeight="1">
      <c r="B40" t="s">
        <v>15</v>
      </c>
      <c r="G40">
        <v>31297000</v>
      </c>
      <c r="H40" t="s">
        <v>1341</v>
      </c>
      <c r="I40" t="s">
        <v>1342</v>
      </c>
      <c r="J40" t="s">
        <v>1328</v>
      </c>
      <c r="K40" t="s">
        <v>1343</v>
      </c>
      <c r="L40" t="s">
        <v>1927</v>
      </c>
      <c r="M40">
        <v>6837957797</v>
      </c>
    </row>
    <row r="41" spans="2:13" ht="10.5" customHeight="1">
      <c r="B41" t="s">
        <v>15</v>
      </c>
      <c r="G41">
        <v>26423475</v>
      </c>
      <c r="H41" t="s">
        <v>1344</v>
      </c>
      <c r="I41" t="s">
        <v>1345</v>
      </c>
      <c r="J41" t="s">
        <v>1285</v>
      </c>
      <c r="K41" t="s">
        <v>1346</v>
      </c>
      <c r="L41" t="s">
        <v>1927</v>
      </c>
      <c r="M41">
        <v>6838540541</v>
      </c>
    </row>
    <row r="42" spans="2:13" ht="10.5" customHeight="1">
      <c r="B42" t="s">
        <v>15</v>
      </c>
      <c r="G42">
        <v>26361254</v>
      </c>
      <c r="H42" t="s">
        <v>1347</v>
      </c>
      <c r="I42" t="s">
        <v>1348</v>
      </c>
      <c r="J42" t="s">
        <v>1349</v>
      </c>
      <c r="K42" t="s">
        <v>1350</v>
      </c>
      <c r="L42" t="s">
        <v>1927</v>
      </c>
      <c r="M42">
        <v>6837849397</v>
      </c>
    </row>
    <row r="43" spans="2:13" ht="10.5" customHeight="1">
      <c r="B43" t="s">
        <v>15</v>
      </c>
      <c r="G43">
        <v>26592028</v>
      </c>
      <c r="H43" t="s">
        <v>1351</v>
      </c>
      <c r="I43" t="s">
        <v>1352</v>
      </c>
      <c r="J43" t="s">
        <v>1285</v>
      </c>
      <c r="K43" t="s">
        <v>1353</v>
      </c>
      <c r="L43" t="s">
        <v>1927</v>
      </c>
      <c r="M43">
        <v>6838329241</v>
      </c>
    </row>
    <row r="44" spans="2:13" ht="10.5" customHeight="1">
      <c r="B44" t="s">
        <v>15</v>
      </c>
      <c r="G44">
        <v>28543657</v>
      </c>
      <c r="H44" t="s">
        <v>1354</v>
      </c>
      <c r="I44" t="s">
        <v>1355</v>
      </c>
      <c r="J44" t="s">
        <v>1356</v>
      </c>
      <c r="K44" t="s">
        <v>1357</v>
      </c>
      <c r="L44" t="s">
        <v>1927</v>
      </c>
      <c r="M44">
        <v>6837904139</v>
      </c>
    </row>
    <row r="45" spans="2:13" ht="10.5" customHeight="1">
      <c r="B45" t="s">
        <v>15</v>
      </c>
      <c r="G45">
        <v>31362169</v>
      </c>
      <c r="H45" t="s">
        <v>1358</v>
      </c>
      <c r="I45" t="s">
        <v>1359</v>
      </c>
      <c r="J45" t="s">
        <v>1360</v>
      </c>
      <c r="K45" t="s">
        <v>1361</v>
      </c>
      <c r="L45" t="s">
        <v>1927</v>
      </c>
      <c r="M45">
        <v>6838323948</v>
      </c>
    </row>
    <row r="46" spans="2:13" ht="10.5" customHeight="1">
      <c r="B46" t="s">
        <v>15</v>
      </c>
      <c r="G46">
        <v>31289583</v>
      </c>
      <c r="H46" t="s">
        <v>1362</v>
      </c>
      <c r="I46" t="s">
        <v>1363</v>
      </c>
      <c r="J46" t="s">
        <v>1328</v>
      </c>
      <c r="K46" t="s">
        <v>1364</v>
      </c>
      <c r="L46" t="s">
        <v>1927</v>
      </c>
      <c r="M46">
        <v>6837956640</v>
      </c>
    </row>
    <row r="47" spans="2:13" ht="10.5" customHeight="1">
      <c r="B47" t="s">
        <v>15</v>
      </c>
      <c r="G47">
        <v>31289574</v>
      </c>
      <c r="H47" t="s">
        <v>1365</v>
      </c>
      <c r="I47" t="s">
        <v>1366</v>
      </c>
      <c r="J47" t="s">
        <v>1328</v>
      </c>
      <c r="K47" t="s">
        <v>1367</v>
      </c>
      <c r="L47" t="s">
        <v>1927</v>
      </c>
      <c r="M47">
        <v>6837962244</v>
      </c>
    </row>
    <row r="48" spans="2:13" ht="10.5" customHeight="1">
      <c r="B48" t="s">
        <v>15</v>
      </c>
      <c r="G48">
        <v>31356763</v>
      </c>
      <c r="H48" t="s">
        <v>1368</v>
      </c>
      <c r="I48" t="s">
        <v>1369</v>
      </c>
      <c r="J48" t="s">
        <v>24</v>
      </c>
      <c r="K48" t="s">
        <v>1370</v>
      </c>
      <c r="L48" t="s">
        <v>1927</v>
      </c>
      <c r="M48">
        <v>6838228378</v>
      </c>
    </row>
    <row r="49" spans="2:13" ht="10.5" customHeight="1">
      <c r="B49" t="s">
        <v>15</v>
      </c>
      <c r="G49">
        <v>31354562</v>
      </c>
      <c r="H49" t="s">
        <v>1371</v>
      </c>
      <c r="I49" t="s">
        <v>1372</v>
      </c>
      <c r="J49" t="s">
        <v>1373</v>
      </c>
      <c r="K49" t="s">
        <v>1374</v>
      </c>
      <c r="L49" t="s">
        <v>1927</v>
      </c>
      <c r="M49">
        <v>6838056355</v>
      </c>
    </row>
    <row r="50" spans="2:13" ht="10.5" customHeight="1">
      <c r="B50" t="s">
        <v>15</v>
      </c>
      <c r="G50">
        <v>26423487</v>
      </c>
      <c r="H50" t="s">
        <v>1375</v>
      </c>
      <c r="I50" t="s">
        <v>1376</v>
      </c>
      <c r="J50" t="s">
        <v>1377</v>
      </c>
      <c r="K50" t="s">
        <v>1378</v>
      </c>
      <c r="L50" t="s">
        <v>1860</v>
      </c>
      <c r="M50">
        <v>6838096454</v>
      </c>
    </row>
    <row r="51" spans="2:13" ht="10.5" customHeight="1">
      <c r="B51" t="s">
        <v>15</v>
      </c>
      <c r="G51">
        <v>26361193</v>
      </c>
      <c r="H51" t="s">
        <v>1379</v>
      </c>
      <c r="I51" t="s">
        <v>1380</v>
      </c>
      <c r="J51" t="s">
        <v>1245</v>
      </c>
      <c r="K51" t="s">
        <v>1381</v>
      </c>
      <c r="L51" t="s">
        <v>1859</v>
      </c>
      <c r="M51">
        <v>6837877227</v>
      </c>
    </row>
    <row r="52" spans="2:13" ht="10.5" customHeight="1">
      <c r="B52" t="s">
        <v>15</v>
      </c>
      <c r="G52">
        <v>26361261</v>
      </c>
      <c r="H52" t="s">
        <v>1382</v>
      </c>
      <c r="I52" t="s">
        <v>1383</v>
      </c>
      <c r="J52" t="s">
        <v>1360</v>
      </c>
      <c r="K52" t="s">
        <v>1384</v>
      </c>
      <c r="L52" t="s">
        <v>28</v>
      </c>
      <c r="M52">
        <v>6838322619</v>
      </c>
    </row>
    <row r="53" spans="2:13" ht="10.5" customHeight="1">
      <c r="B53" t="s">
        <v>15</v>
      </c>
      <c r="G53">
        <v>30942075</v>
      </c>
      <c r="H53" t="s">
        <v>1385</v>
      </c>
      <c r="I53" t="s">
        <v>1386</v>
      </c>
      <c r="J53" t="s">
        <v>1387</v>
      </c>
      <c r="K53" t="s">
        <v>1388</v>
      </c>
      <c r="L53" t="s">
        <v>28</v>
      </c>
      <c r="M53">
        <v>6838102851</v>
      </c>
    </row>
    <row r="54" spans="2:13" ht="10.5" customHeight="1">
      <c r="B54" t="s">
        <v>15</v>
      </c>
      <c r="G54">
        <v>26361290</v>
      </c>
      <c r="H54" t="s">
        <v>1389</v>
      </c>
      <c r="I54" t="s">
        <v>1390</v>
      </c>
      <c r="J54" t="s">
        <v>1391</v>
      </c>
      <c r="K54" t="s">
        <v>1392</v>
      </c>
      <c r="L54" t="s">
        <v>28</v>
      </c>
      <c r="M54">
        <v>6837938482</v>
      </c>
    </row>
    <row r="55" spans="2:13" ht="10.5" customHeight="1">
      <c r="B55" t="s">
        <v>15</v>
      </c>
      <c r="G55">
        <v>26361289</v>
      </c>
      <c r="H55" t="s">
        <v>1393</v>
      </c>
      <c r="I55" t="s">
        <v>1390</v>
      </c>
      <c r="J55" t="s">
        <v>1394</v>
      </c>
      <c r="K55" t="s">
        <v>1392</v>
      </c>
      <c r="L55" t="s">
        <v>28</v>
      </c>
      <c r="M55">
        <v>6837940563</v>
      </c>
    </row>
    <row r="56" spans="2:13" ht="10.5" customHeight="1">
      <c r="B56" t="s">
        <v>15</v>
      </c>
      <c r="G56">
        <v>26361296</v>
      </c>
      <c r="H56" t="s">
        <v>1395</v>
      </c>
      <c r="I56" t="s">
        <v>1390</v>
      </c>
      <c r="J56" t="s">
        <v>1396</v>
      </c>
      <c r="K56" t="s">
        <v>1392</v>
      </c>
      <c r="L56" t="s">
        <v>28</v>
      </c>
      <c r="M56">
        <v>6838125973</v>
      </c>
    </row>
    <row r="57" spans="2:13" ht="10.5" customHeight="1">
      <c r="B57" t="s">
        <v>15</v>
      </c>
      <c r="G57">
        <v>26361297</v>
      </c>
      <c r="H57" t="s">
        <v>1397</v>
      </c>
      <c r="I57" t="s">
        <v>1390</v>
      </c>
      <c r="J57" t="s">
        <v>1398</v>
      </c>
      <c r="K57" t="s">
        <v>1392</v>
      </c>
      <c r="L57" t="s">
        <v>28</v>
      </c>
      <c r="M57">
        <v>6838247874</v>
      </c>
    </row>
    <row r="58" spans="2:13" ht="10.5" customHeight="1">
      <c r="B58" t="s">
        <v>15</v>
      </c>
      <c r="G58">
        <v>26361295</v>
      </c>
      <c r="H58" t="s">
        <v>1399</v>
      </c>
      <c r="I58" t="s">
        <v>1390</v>
      </c>
      <c r="J58" t="s">
        <v>1400</v>
      </c>
      <c r="K58" t="s">
        <v>1392</v>
      </c>
      <c r="L58" t="s">
        <v>28</v>
      </c>
      <c r="M58">
        <v>6837948584</v>
      </c>
    </row>
    <row r="59" spans="2:13" ht="10.5" customHeight="1">
      <c r="B59" t="s">
        <v>15</v>
      </c>
      <c r="G59">
        <v>26361292</v>
      </c>
      <c r="H59" t="s">
        <v>1401</v>
      </c>
      <c r="I59" t="s">
        <v>1390</v>
      </c>
      <c r="J59" t="s">
        <v>1402</v>
      </c>
      <c r="K59" t="s">
        <v>1392</v>
      </c>
      <c r="L59" t="s">
        <v>28</v>
      </c>
      <c r="M59">
        <v>6837933677</v>
      </c>
    </row>
    <row r="60" spans="2:13" ht="10.5" customHeight="1">
      <c r="B60" t="s">
        <v>15</v>
      </c>
      <c r="G60">
        <v>26361293</v>
      </c>
      <c r="H60" t="s">
        <v>1403</v>
      </c>
      <c r="I60" t="s">
        <v>1390</v>
      </c>
      <c r="J60" t="s">
        <v>1404</v>
      </c>
      <c r="K60" t="s">
        <v>1392</v>
      </c>
      <c r="L60" t="s">
        <v>28</v>
      </c>
      <c r="M60">
        <v>6837946454</v>
      </c>
    </row>
    <row r="61" spans="2:13" ht="10.5" customHeight="1">
      <c r="B61" t="s">
        <v>15</v>
      </c>
      <c r="G61">
        <v>26423587</v>
      </c>
      <c r="H61" t="s">
        <v>1405</v>
      </c>
      <c r="I61" t="s">
        <v>1390</v>
      </c>
      <c r="J61" t="s">
        <v>1406</v>
      </c>
      <c r="K61" t="s">
        <v>1392</v>
      </c>
      <c r="L61" t="s">
        <v>28</v>
      </c>
      <c r="M61">
        <v>6837960765</v>
      </c>
    </row>
    <row r="62" spans="2:13" ht="10.5" customHeight="1">
      <c r="B62" t="s">
        <v>15</v>
      </c>
      <c r="G62">
        <v>26361298</v>
      </c>
      <c r="H62" t="s">
        <v>1407</v>
      </c>
      <c r="I62" t="s">
        <v>1390</v>
      </c>
      <c r="J62" t="s">
        <v>1408</v>
      </c>
      <c r="K62" t="s">
        <v>1392</v>
      </c>
      <c r="L62" t="s">
        <v>28</v>
      </c>
      <c r="M62">
        <v>6838248864</v>
      </c>
    </row>
    <row r="63" spans="2:13" ht="10.5" customHeight="1">
      <c r="B63" t="s">
        <v>15</v>
      </c>
      <c r="G63">
        <v>26423573</v>
      </c>
      <c r="H63" t="s">
        <v>1409</v>
      </c>
      <c r="I63" t="s">
        <v>1390</v>
      </c>
      <c r="J63" t="s">
        <v>1410</v>
      </c>
      <c r="K63" t="s">
        <v>1392</v>
      </c>
      <c r="L63" t="s">
        <v>1859</v>
      </c>
      <c r="M63">
        <v>6837947301</v>
      </c>
    </row>
    <row r="64" spans="2:13" ht="10.5" customHeight="1">
      <c r="B64" t="s">
        <v>15</v>
      </c>
      <c r="G64">
        <v>26813664</v>
      </c>
      <c r="H64" t="s">
        <v>1411</v>
      </c>
      <c r="I64" t="s">
        <v>1412</v>
      </c>
      <c r="J64" t="s">
        <v>1413</v>
      </c>
      <c r="K64" t="s">
        <v>1414</v>
      </c>
      <c r="L64" t="s">
        <v>1910</v>
      </c>
      <c r="M64">
        <v>6837762256</v>
      </c>
    </row>
    <row r="65" spans="2:13" ht="10.5" customHeight="1">
      <c r="B65" t="s">
        <v>15</v>
      </c>
      <c r="G65">
        <v>26598633</v>
      </c>
      <c r="H65" t="s">
        <v>1415</v>
      </c>
      <c r="I65" t="s">
        <v>1412</v>
      </c>
      <c r="J65" t="s">
        <v>1416</v>
      </c>
      <c r="K65" t="s">
        <v>1414</v>
      </c>
      <c r="L65" t="s">
        <v>1910</v>
      </c>
      <c r="M65">
        <v>6838085321</v>
      </c>
    </row>
    <row r="66" spans="2:13" ht="10.5" customHeight="1">
      <c r="B66" t="s">
        <v>15</v>
      </c>
      <c r="G66">
        <v>26361276</v>
      </c>
      <c r="H66" t="s">
        <v>1419</v>
      </c>
      <c r="I66" t="s">
        <v>1412</v>
      </c>
      <c r="J66" t="s">
        <v>1420</v>
      </c>
      <c r="K66" t="s">
        <v>1414</v>
      </c>
      <c r="L66" t="s">
        <v>1910</v>
      </c>
      <c r="M66">
        <v>6838087662</v>
      </c>
    </row>
    <row r="67" spans="2:13" ht="10.5" customHeight="1">
      <c r="B67" t="s">
        <v>15</v>
      </c>
      <c r="G67">
        <v>26427611</v>
      </c>
      <c r="H67" t="s">
        <v>1421</v>
      </c>
      <c r="I67" t="s">
        <v>1422</v>
      </c>
      <c r="J67" t="s">
        <v>1423</v>
      </c>
      <c r="K67" t="s">
        <v>1424</v>
      </c>
      <c r="L67" t="s">
        <v>28</v>
      </c>
      <c r="M67">
        <v>6837839776</v>
      </c>
    </row>
    <row r="68" spans="2:13" ht="10.5" customHeight="1">
      <c r="B68" t="s">
        <v>15</v>
      </c>
      <c r="G68">
        <v>26423761</v>
      </c>
      <c r="H68" t="s">
        <v>1425</v>
      </c>
      <c r="I68" t="s">
        <v>1426</v>
      </c>
      <c r="J68" t="s">
        <v>1209</v>
      </c>
      <c r="K68" t="s">
        <v>1427</v>
      </c>
      <c r="L68" t="s">
        <v>28</v>
      </c>
      <c r="M68">
        <v>6837785024</v>
      </c>
    </row>
    <row r="69" spans="2:13" ht="10.5" customHeight="1">
      <c r="B69" t="s">
        <v>15</v>
      </c>
      <c r="G69">
        <v>28453800</v>
      </c>
      <c r="H69" t="s">
        <v>1428</v>
      </c>
      <c r="I69" t="s">
        <v>1429</v>
      </c>
      <c r="J69" t="s">
        <v>1209</v>
      </c>
      <c r="K69" t="s">
        <v>1430</v>
      </c>
      <c r="L69" t="s">
        <v>28</v>
      </c>
      <c r="M69">
        <v>6837782345</v>
      </c>
    </row>
    <row r="70" spans="2:13" ht="10.5" customHeight="1">
      <c r="B70" t="s">
        <v>15</v>
      </c>
      <c r="G70">
        <v>26454986</v>
      </c>
      <c r="H70" t="s">
        <v>1431</v>
      </c>
      <c r="I70" t="s">
        <v>1432</v>
      </c>
      <c r="J70" t="s">
        <v>1433</v>
      </c>
      <c r="K70" t="s">
        <v>1434</v>
      </c>
      <c r="L70" t="s">
        <v>28</v>
      </c>
      <c r="M70">
        <v>6837976560</v>
      </c>
    </row>
    <row r="71" spans="2:13" ht="10.5" customHeight="1">
      <c r="B71" t="s">
        <v>15</v>
      </c>
      <c r="G71">
        <v>26431977</v>
      </c>
      <c r="H71" t="s">
        <v>1435</v>
      </c>
      <c r="I71" t="s">
        <v>1436</v>
      </c>
      <c r="J71" t="s">
        <v>1423</v>
      </c>
      <c r="K71" t="s">
        <v>1437</v>
      </c>
      <c r="L71" t="s">
        <v>28</v>
      </c>
      <c r="M71">
        <v>6837752963</v>
      </c>
    </row>
    <row r="72" spans="2:13" ht="10.5" customHeight="1">
      <c r="B72" t="s">
        <v>15</v>
      </c>
      <c r="G72">
        <v>26383128</v>
      </c>
      <c r="H72" t="s">
        <v>1438</v>
      </c>
      <c r="I72" t="s">
        <v>1439</v>
      </c>
      <c r="J72" t="s">
        <v>1209</v>
      </c>
      <c r="K72" t="s">
        <v>1440</v>
      </c>
      <c r="L72" t="s">
        <v>28</v>
      </c>
      <c r="M72">
        <v>6837783239</v>
      </c>
    </row>
    <row r="73" spans="2:13" ht="10.5" customHeight="1">
      <c r="B73" t="s">
        <v>15</v>
      </c>
      <c r="G73">
        <v>26534242</v>
      </c>
      <c r="H73" t="s">
        <v>1441</v>
      </c>
      <c r="I73" t="s">
        <v>1442</v>
      </c>
      <c r="J73" t="s">
        <v>1298</v>
      </c>
      <c r="K73" t="s">
        <v>1443</v>
      </c>
      <c r="L73" t="s">
        <v>28</v>
      </c>
      <c r="M73">
        <v>6837780508</v>
      </c>
    </row>
    <row r="74" spans="2:13" ht="10.5" customHeight="1">
      <c r="B74" t="s">
        <v>15</v>
      </c>
      <c r="G74">
        <v>30855120</v>
      </c>
      <c r="H74" t="s">
        <v>20</v>
      </c>
      <c r="I74" t="s">
        <v>22</v>
      </c>
      <c r="J74" t="s">
        <v>24</v>
      </c>
      <c r="K74" t="s">
        <v>26</v>
      </c>
      <c r="L74" t="s">
        <v>28</v>
      </c>
      <c r="M74">
        <v>6838174740</v>
      </c>
    </row>
    <row r="75" spans="2:13" ht="10.5" customHeight="1">
      <c r="B75" t="s">
        <v>15</v>
      </c>
      <c r="G75">
        <v>26320082</v>
      </c>
      <c r="H75" t="s">
        <v>1444</v>
      </c>
      <c r="I75" t="s">
        <v>1445</v>
      </c>
      <c r="J75" t="s">
        <v>1220</v>
      </c>
      <c r="K75" t="s">
        <v>1446</v>
      </c>
      <c r="L75" t="s">
        <v>28</v>
      </c>
      <c r="M75">
        <v>6838100107</v>
      </c>
    </row>
    <row r="76" spans="2:13" ht="10.5" customHeight="1">
      <c r="B76" t="s">
        <v>15</v>
      </c>
      <c r="G76">
        <v>26361249</v>
      </c>
      <c r="H76" t="s">
        <v>1447</v>
      </c>
      <c r="I76" t="s">
        <v>1448</v>
      </c>
      <c r="J76" t="s">
        <v>1332</v>
      </c>
      <c r="K76" t="s">
        <v>1449</v>
      </c>
      <c r="L76" t="s">
        <v>28</v>
      </c>
      <c r="M76">
        <v>6837846922</v>
      </c>
    </row>
    <row r="77" spans="2:13" ht="10.5" customHeight="1">
      <c r="B77" t="s">
        <v>15</v>
      </c>
      <c r="G77">
        <v>26361278</v>
      </c>
      <c r="H77" t="s">
        <v>1450</v>
      </c>
      <c r="I77" t="s">
        <v>1451</v>
      </c>
      <c r="J77" t="s">
        <v>1285</v>
      </c>
      <c r="K77" t="s">
        <v>1452</v>
      </c>
      <c r="L77" t="s">
        <v>28</v>
      </c>
      <c r="M77">
        <v>6838329204</v>
      </c>
    </row>
    <row r="78" spans="2:13" ht="10.5" customHeight="1">
      <c r="B78" t="s">
        <v>15</v>
      </c>
      <c r="G78">
        <v>26522796</v>
      </c>
      <c r="H78" t="s">
        <v>1453</v>
      </c>
      <c r="I78" t="s">
        <v>1454</v>
      </c>
      <c r="J78" t="s">
        <v>1205</v>
      </c>
      <c r="K78" t="s">
        <v>1455</v>
      </c>
      <c r="L78" t="s">
        <v>28</v>
      </c>
      <c r="M78">
        <v>6837863001</v>
      </c>
    </row>
    <row r="79" spans="2:13" ht="10.5" customHeight="1">
      <c r="B79" t="s">
        <v>15</v>
      </c>
      <c r="G79">
        <v>26431963</v>
      </c>
      <c r="H79" t="s">
        <v>1456</v>
      </c>
      <c r="I79" t="s">
        <v>1457</v>
      </c>
      <c r="J79" t="s">
        <v>1205</v>
      </c>
      <c r="K79" t="s">
        <v>1458</v>
      </c>
      <c r="L79" t="s">
        <v>28</v>
      </c>
      <c r="M79">
        <v>6837854870</v>
      </c>
    </row>
    <row r="80" spans="2:13" ht="10.5" customHeight="1">
      <c r="B80" t="s">
        <v>15</v>
      </c>
      <c r="G80">
        <v>26454973</v>
      </c>
      <c r="H80" t="s">
        <v>1459</v>
      </c>
      <c r="I80" t="s">
        <v>1460</v>
      </c>
      <c r="J80" t="s">
        <v>1433</v>
      </c>
      <c r="K80" t="s">
        <v>1461</v>
      </c>
      <c r="L80" t="s">
        <v>28</v>
      </c>
      <c r="M80">
        <v>6838003545</v>
      </c>
    </row>
    <row r="81" spans="2:13" ht="10.5" customHeight="1">
      <c r="B81" t="s">
        <v>15</v>
      </c>
      <c r="G81">
        <v>26361219</v>
      </c>
      <c r="H81" t="s">
        <v>1462</v>
      </c>
      <c r="I81" t="s">
        <v>1463</v>
      </c>
      <c r="J81" t="s">
        <v>1205</v>
      </c>
      <c r="K81" t="s">
        <v>1464</v>
      </c>
      <c r="L81" t="s">
        <v>28</v>
      </c>
      <c r="M81">
        <v>6837859103</v>
      </c>
    </row>
    <row r="82" spans="2:13" ht="10.5" customHeight="1">
      <c r="B82" t="s">
        <v>15</v>
      </c>
      <c r="G82">
        <v>26360227</v>
      </c>
      <c r="H82" t="s">
        <v>1465</v>
      </c>
      <c r="I82" t="s">
        <v>1466</v>
      </c>
      <c r="J82" t="s">
        <v>1467</v>
      </c>
      <c r="K82" t="s">
        <v>1468</v>
      </c>
      <c r="L82" t="s">
        <v>28</v>
      </c>
      <c r="M82">
        <v>6838119591</v>
      </c>
    </row>
    <row r="83" spans="2:13" ht="10.5" customHeight="1">
      <c r="B83" t="s">
        <v>15</v>
      </c>
      <c r="G83">
        <v>26522800</v>
      </c>
      <c r="H83" t="s">
        <v>1469</v>
      </c>
      <c r="I83" t="s">
        <v>1470</v>
      </c>
      <c r="J83" t="s">
        <v>1471</v>
      </c>
      <c r="K83" t="s">
        <v>1472</v>
      </c>
      <c r="L83" t="s">
        <v>28</v>
      </c>
      <c r="M83">
        <v>6837853301</v>
      </c>
    </row>
    <row r="84" spans="2:13" ht="10.5" customHeight="1">
      <c r="B84" t="s">
        <v>15</v>
      </c>
      <c r="G84">
        <v>30479693</v>
      </c>
      <c r="H84" t="s">
        <v>1473</v>
      </c>
      <c r="I84" t="s">
        <v>1474</v>
      </c>
      <c r="J84" t="s">
        <v>1205</v>
      </c>
      <c r="K84" t="s">
        <v>1475</v>
      </c>
      <c r="L84" t="s">
        <v>28</v>
      </c>
      <c r="M84">
        <v>6837854880</v>
      </c>
    </row>
    <row r="85" spans="2:13" ht="10.5" customHeight="1">
      <c r="B85" t="s">
        <v>15</v>
      </c>
      <c r="G85">
        <v>30840107</v>
      </c>
      <c r="H85" t="s">
        <v>1476</v>
      </c>
      <c r="I85" t="s">
        <v>1477</v>
      </c>
      <c r="J85" t="s">
        <v>24</v>
      </c>
      <c r="K85" t="s">
        <v>1478</v>
      </c>
      <c r="L85" t="s">
        <v>28</v>
      </c>
      <c r="M85">
        <v>6838306799</v>
      </c>
    </row>
    <row r="86" spans="2:13" ht="10.5" customHeight="1">
      <c r="B86" t="s">
        <v>15</v>
      </c>
      <c r="G86">
        <v>28263040</v>
      </c>
      <c r="H86" t="s">
        <v>1479</v>
      </c>
      <c r="I86" t="s">
        <v>1480</v>
      </c>
      <c r="J86" t="s">
        <v>24</v>
      </c>
      <c r="K86" t="s">
        <v>1481</v>
      </c>
      <c r="L86" t="s">
        <v>28</v>
      </c>
      <c r="M86">
        <v>6838270069</v>
      </c>
    </row>
    <row r="87" spans="2:13" ht="10.5" customHeight="1">
      <c r="B87" t="s">
        <v>15</v>
      </c>
      <c r="G87">
        <v>30946513</v>
      </c>
      <c r="H87" t="s">
        <v>1482</v>
      </c>
      <c r="I87" t="s">
        <v>1483</v>
      </c>
      <c r="J87" t="s">
        <v>1305</v>
      </c>
      <c r="K87" t="s">
        <v>1484</v>
      </c>
      <c r="L87" t="s">
        <v>28</v>
      </c>
      <c r="M87">
        <v>6838530903</v>
      </c>
    </row>
    <row r="88" spans="2:13" ht="10.5" customHeight="1">
      <c r="B88" t="s">
        <v>15</v>
      </c>
      <c r="G88">
        <v>30934476</v>
      </c>
      <c r="H88" t="s">
        <v>1485</v>
      </c>
      <c r="I88" t="s">
        <v>1486</v>
      </c>
      <c r="J88" t="s">
        <v>1423</v>
      </c>
      <c r="K88" t="s">
        <v>1487</v>
      </c>
      <c r="L88" t="s">
        <v>28</v>
      </c>
      <c r="M88">
        <v>6837767612</v>
      </c>
    </row>
    <row r="89" spans="2:13" ht="10.5" customHeight="1">
      <c r="B89" t="s">
        <v>15</v>
      </c>
      <c r="G89">
        <v>30372304</v>
      </c>
      <c r="H89" t="s">
        <v>1488</v>
      </c>
      <c r="I89" t="s">
        <v>1489</v>
      </c>
      <c r="J89" t="s">
        <v>1433</v>
      </c>
      <c r="K89" t="s">
        <v>1490</v>
      </c>
      <c r="L89" t="s">
        <v>28</v>
      </c>
      <c r="M89">
        <v>6838002802</v>
      </c>
    </row>
    <row r="90" spans="2:13" ht="10.5" customHeight="1">
      <c r="B90" t="s">
        <v>15</v>
      </c>
      <c r="G90">
        <v>31289532</v>
      </c>
      <c r="H90" t="s">
        <v>1491</v>
      </c>
      <c r="I90" t="s">
        <v>1492</v>
      </c>
      <c r="J90" t="s">
        <v>1493</v>
      </c>
      <c r="K90" t="s">
        <v>1494</v>
      </c>
      <c r="L90" t="s">
        <v>28</v>
      </c>
      <c r="M90">
        <v>6837841229</v>
      </c>
    </row>
    <row r="91" spans="2:13" ht="10.5" customHeight="1">
      <c r="B91" t="s">
        <v>15</v>
      </c>
      <c r="G91">
        <v>31258664</v>
      </c>
      <c r="H91" t="s">
        <v>1495</v>
      </c>
      <c r="I91" t="s">
        <v>1496</v>
      </c>
      <c r="J91" t="s">
        <v>1497</v>
      </c>
      <c r="K91" t="s">
        <v>1498</v>
      </c>
      <c r="L91" t="s">
        <v>28</v>
      </c>
      <c r="M91">
        <v>6838004011</v>
      </c>
    </row>
    <row r="92" spans="2:13" ht="10.5" customHeight="1">
      <c r="B92" t="s">
        <v>15</v>
      </c>
      <c r="G92">
        <v>31598308</v>
      </c>
      <c r="H92" t="s">
        <v>1505</v>
      </c>
      <c r="I92" t="s">
        <v>1506</v>
      </c>
      <c r="J92" t="s">
        <v>1205</v>
      </c>
      <c r="K92" t="s">
        <v>1507</v>
      </c>
      <c r="L92" t="s">
        <v>28</v>
      </c>
      <c r="M92">
        <v>6837856678</v>
      </c>
    </row>
    <row r="93" spans="2:13" ht="10.5" customHeight="1">
      <c r="B93" t="s">
        <v>15</v>
      </c>
      <c r="G93">
        <v>31347998</v>
      </c>
      <c r="H93" t="s">
        <v>1508</v>
      </c>
      <c r="I93" t="s">
        <v>1509</v>
      </c>
      <c r="J93" t="s">
        <v>1510</v>
      </c>
      <c r="K93" t="s">
        <v>1511</v>
      </c>
      <c r="L93" t="s">
        <v>28</v>
      </c>
      <c r="M93">
        <v>6837974560</v>
      </c>
    </row>
    <row r="94" spans="2:13" ht="10.5" customHeight="1">
      <c r="B94" t="s">
        <v>15</v>
      </c>
      <c r="G94">
        <v>30372183</v>
      </c>
      <c r="H94" t="s">
        <v>1512</v>
      </c>
      <c r="I94" t="s">
        <v>1513</v>
      </c>
      <c r="J94" t="s">
        <v>1205</v>
      </c>
      <c r="K94" t="s">
        <v>1514</v>
      </c>
      <c r="L94" t="s">
        <v>28</v>
      </c>
      <c r="M94">
        <v>6837854900</v>
      </c>
    </row>
    <row r="95" spans="2:13" ht="10.5" customHeight="1">
      <c r="B95" t="s">
        <v>15</v>
      </c>
      <c r="G95">
        <v>31525147</v>
      </c>
      <c r="H95" t="s">
        <v>1515</v>
      </c>
      <c r="I95" t="s">
        <v>1516</v>
      </c>
      <c r="J95" t="s">
        <v>1205</v>
      </c>
      <c r="K95" t="s">
        <v>1517</v>
      </c>
      <c r="L95" t="s">
        <v>28</v>
      </c>
      <c r="M95">
        <v>6837832659</v>
      </c>
    </row>
    <row r="96" spans="2:13" ht="10.5" customHeight="1">
      <c r="B96" t="s">
        <v>15</v>
      </c>
      <c r="G96">
        <v>26423513</v>
      </c>
      <c r="H96" t="s">
        <v>1518</v>
      </c>
      <c r="I96" t="s">
        <v>1519</v>
      </c>
      <c r="J96" t="s">
        <v>1220</v>
      </c>
      <c r="K96" t="s">
        <v>1520</v>
      </c>
      <c r="L96" t="s">
        <v>1859</v>
      </c>
      <c r="M96">
        <v>6838347240</v>
      </c>
    </row>
    <row r="97" spans="2:13" ht="10.5" customHeight="1">
      <c r="B97" t="s">
        <v>15</v>
      </c>
      <c r="G97">
        <v>26361281</v>
      </c>
      <c r="H97" t="s">
        <v>1521</v>
      </c>
      <c r="I97" t="s">
        <v>1522</v>
      </c>
      <c r="J97" t="s">
        <v>1373</v>
      </c>
      <c r="K97" t="s">
        <v>1523</v>
      </c>
      <c r="L97" t="s">
        <v>1927</v>
      </c>
      <c r="M97">
        <v>6838080646</v>
      </c>
    </row>
    <row r="98" spans="2:13" ht="10.5" customHeight="1">
      <c r="B98" t="s">
        <v>15</v>
      </c>
      <c r="G98">
        <v>31506221</v>
      </c>
      <c r="H98" t="s">
        <v>1524</v>
      </c>
      <c r="I98" t="s">
        <v>1525</v>
      </c>
      <c r="J98" t="s">
        <v>1526</v>
      </c>
      <c r="K98" t="s">
        <v>1527</v>
      </c>
      <c r="L98" t="s">
        <v>1859</v>
      </c>
      <c r="M98">
        <v>6837847835</v>
      </c>
    </row>
    <row r="99" spans="2:13" ht="10.5" customHeight="1">
      <c r="B99" t="s">
        <v>15</v>
      </c>
      <c r="G99">
        <v>26361204</v>
      </c>
      <c r="H99" t="s">
        <v>1528</v>
      </c>
      <c r="I99" t="s">
        <v>1529</v>
      </c>
      <c r="J99" t="s">
        <v>1205</v>
      </c>
      <c r="K99" t="s">
        <v>1530</v>
      </c>
      <c r="L99" t="s">
        <v>1927</v>
      </c>
      <c r="M99">
        <v>6837899751</v>
      </c>
    </row>
    <row r="100" spans="2:13" ht="10.5" customHeight="1">
      <c r="B100" t="s">
        <v>15</v>
      </c>
      <c r="G100">
        <v>26361203</v>
      </c>
      <c r="H100" t="s">
        <v>1531</v>
      </c>
      <c r="I100" t="s">
        <v>1532</v>
      </c>
      <c r="J100" t="s">
        <v>1205</v>
      </c>
      <c r="K100" t="s">
        <v>1533</v>
      </c>
      <c r="L100" t="s">
        <v>1927</v>
      </c>
      <c r="M100">
        <v>6837863834</v>
      </c>
    </row>
    <row r="101" spans="2:13" ht="10.5" customHeight="1">
      <c r="B101" t="s">
        <v>15</v>
      </c>
      <c r="G101">
        <v>26360340</v>
      </c>
      <c r="H101" t="s">
        <v>1534</v>
      </c>
      <c r="I101" t="s">
        <v>1376</v>
      </c>
      <c r="J101" t="s">
        <v>1535</v>
      </c>
      <c r="K101" t="s">
        <v>1378</v>
      </c>
      <c r="L101" t="s">
        <v>1910</v>
      </c>
      <c r="M101">
        <v>6837980860</v>
      </c>
    </row>
    <row r="102" spans="2:13" ht="10.5" customHeight="1">
      <c r="B102" t="s">
        <v>15</v>
      </c>
      <c r="G102">
        <v>26591891</v>
      </c>
      <c r="H102" t="s">
        <v>1536</v>
      </c>
      <c r="I102" t="s">
        <v>1522</v>
      </c>
      <c r="J102" t="s">
        <v>1537</v>
      </c>
      <c r="K102" t="s">
        <v>1523</v>
      </c>
      <c r="L102" t="s">
        <v>1927</v>
      </c>
      <c r="M102">
        <v>6838083771</v>
      </c>
    </row>
    <row r="103" spans="2:13" ht="10.5" customHeight="1">
      <c r="B103" t="s">
        <v>15</v>
      </c>
      <c r="G103">
        <v>31158718</v>
      </c>
      <c r="H103" t="s">
        <v>1538</v>
      </c>
      <c r="I103" t="s">
        <v>1539</v>
      </c>
      <c r="J103" t="s">
        <v>1540</v>
      </c>
      <c r="K103" t="s">
        <v>1541</v>
      </c>
      <c r="L103" t="s">
        <v>1910</v>
      </c>
      <c r="M103">
        <v>6838098057</v>
      </c>
    </row>
    <row r="104" spans="2:13" ht="10.5" customHeight="1">
      <c r="B104" t="s">
        <v>15</v>
      </c>
      <c r="G104">
        <v>31158704</v>
      </c>
      <c r="H104" t="s">
        <v>1542</v>
      </c>
      <c r="I104" t="s">
        <v>1539</v>
      </c>
      <c r="J104" t="s">
        <v>1543</v>
      </c>
      <c r="K104" t="s">
        <v>1541</v>
      </c>
      <c r="L104" t="s">
        <v>1910</v>
      </c>
      <c r="M104">
        <v>6837781906</v>
      </c>
    </row>
    <row r="105" spans="2:13" ht="10.5" customHeight="1">
      <c r="B105" t="s">
        <v>15</v>
      </c>
      <c r="G105">
        <v>31226997</v>
      </c>
      <c r="H105" t="s">
        <v>1544</v>
      </c>
      <c r="I105" t="s">
        <v>1539</v>
      </c>
      <c r="J105" t="s">
        <v>1545</v>
      </c>
      <c r="K105" t="s">
        <v>1541</v>
      </c>
      <c r="L105" t="s">
        <v>1910</v>
      </c>
      <c r="M105">
        <v>6837840696</v>
      </c>
    </row>
    <row r="106" spans="2:13" ht="10.5" customHeight="1">
      <c r="B106" t="s">
        <v>15</v>
      </c>
      <c r="G106">
        <v>30796221</v>
      </c>
      <c r="H106" t="s">
        <v>1546</v>
      </c>
      <c r="I106" t="s">
        <v>1436</v>
      </c>
      <c r="J106" t="s">
        <v>1547</v>
      </c>
      <c r="K106" t="s">
        <v>1437</v>
      </c>
      <c r="L106" t="s">
        <v>28</v>
      </c>
      <c r="M106">
        <v>6837832679</v>
      </c>
    </row>
    <row r="107" spans="2:13" ht="10.5" customHeight="1">
      <c r="B107" t="s">
        <v>15</v>
      </c>
      <c r="G107">
        <v>26519983</v>
      </c>
      <c r="H107" t="s">
        <v>1548</v>
      </c>
      <c r="I107" t="s">
        <v>1549</v>
      </c>
      <c r="J107" t="s">
        <v>1471</v>
      </c>
      <c r="K107" t="s">
        <v>1550</v>
      </c>
      <c r="L107" t="s">
        <v>1910</v>
      </c>
      <c r="M107">
        <v>6838540113</v>
      </c>
    </row>
    <row r="108" spans="2:13" ht="10.5" customHeight="1">
      <c r="B108" t="s">
        <v>15</v>
      </c>
      <c r="G108">
        <v>26361260</v>
      </c>
      <c r="H108" t="s">
        <v>1551</v>
      </c>
      <c r="I108" t="s">
        <v>1552</v>
      </c>
      <c r="J108" t="s">
        <v>24</v>
      </c>
      <c r="K108" t="s">
        <v>1553</v>
      </c>
      <c r="L108" t="s">
        <v>1927</v>
      </c>
      <c r="M108">
        <v>6838280133</v>
      </c>
    </row>
    <row r="109" spans="2:13" ht="10.5" customHeight="1">
      <c r="B109" t="s">
        <v>15</v>
      </c>
      <c r="G109">
        <v>28816252</v>
      </c>
      <c r="H109" t="s">
        <v>1554</v>
      </c>
      <c r="I109" t="s">
        <v>1555</v>
      </c>
      <c r="J109" t="s">
        <v>1245</v>
      </c>
      <c r="K109" t="s">
        <v>1556</v>
      </c>
      <c r="L109" t="s">
        <v>1860</v>
      </c>
      <c r="M109">
        <v>6837869685</v>
      </c>
    </row>
    <row r="110" spans="2:13" ht="10.5" customHeight="1">
      <c r="B110" t="s">
        <v>15</v>
      </c>
      <c r="G110">
        <v>26423553</v>
      </c>
      <c r="H110" t="s">
        <v>1557</v>
      </c>
      <c r="I110" t="s">
        <v>1558</v>
      </c>
      <c r="J110" t="s">
        <v>1471</v>
      </c>
      <c r="K110" t="s">
        <v>1559</v>
      </c>
      <c r="L110" t="s">
        <v>1910</v>
      </c>
      <c r="M110">
        <v>6838526200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L3"/>
  <sheetViews>
    <sheetView showGridLines="0" zoomScale="80" workbookViewId="0"/>
  </sheetViews>
  <sheetFormatPr defaultRowHeight="10.5" customHeight="1"/>
  <cols>
    <col min="1" max="1" width="9.140625" style="350"/>
  </cols>
  <sheetData>
    <row r="1" spans="1:12" ht="11.25" customHeight="1">
      <c r="A1" s="244" t="s">
        <v>1168</v>
      </c>
      <c r="B1" s="1" t="s">
        <v>73</v>
      </c>
    </row>
    <row r="2" spans="1:12" ht="10.5" customHeight="1">
      <c r="A2" s="346" t="s">
        <v>48</v>
      </c>
      <c r="B2" t="s">
        <v>31</v>
      </c>
      <c r="C2" t="s">
        <v>1960</v>
      </c>
      <c r="D2" t="s">
        <v>53</v>
      </c>
      <c r="E2" t="s">
        <v>54</v>
      </c>
      <c r="F2" t="s">
        <v>55</v>
      </c>
      <c r="G2" t="s">
        <v>1961</v>
      </c>
      <c r="H2" t="s">
        <v>18</v>
      </c>
      <c r="I2" t="s">
        <v>1180</v>
      </c>
      <c r="J2" t="s">
        <v>1182</v>
      </c>
      <c r="K2" t="s">
        <v>1183</v>
      </c>
      <c r="L2" t="s">
        <v>1962</v>
      </c>
    </row>
    <row r="3" spans="1:12" ht="10.5" customHeight="1">
      <c r="B3">
        <v>6838174740</v>
      </c>
      <c r="C3" t="s">
        <v>72</v>
      </c>
      <c r="E3" t="s">
        <v>74</v>
      </c>
      <c r="F3" t="s">
        <v>75</v>
      </c>
      <c r="G3" t="s">
        <v>1963</v>
      </c>
      <c r="I3" t="s">
        <v>76</v>
      </c>
      <c r="J3" t="s">
        <v>77</v>
      </c>
      <c r="K3" t="s">
        <v>78</v>
      </c>
      <c r="L3" t="s">
        <v>79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B5"/>
  <sheetViews>
    <sheetView showGridLines="0" zoomScale="80" workbookViewId="0"/>
  </sheetViews>
  <sheetFormatPr defaultRowHeight="10.5" customHeight="1"/>
  <cols>
    <col min="1" max="1" width="9.140625" style="350"/>
  </cols>
  <sheetData>
    <row r="1" spans="1:28" ht="11.25" customHeight="1">
      <c r="A1" s="9"/>
    </row>
    <row r="2" spans="1:28" ht="10.5" customHeight="1">
      <c r="B2" t="s">
        <v>31</v>
      </c>
      <c r="C2" t="s">
        <v>1960</v>
      </c>
      <c r="D2" t="s">
        <v>1837</v>
      </c>
      <c r="E2" t="s">
        <v>1828</v>
      </c>
      <c r="F2" t="s">
        <v>1829</v>
      </c>
      <c r="G2" t="s">
        <v>1830</v>
      </c>
      <c r="H2" t="s">
        <v>1831</v>
      </c>
      <c r="I2" t="s">
        <v>1832</v>
      </c>
      <c r="J2" t="s">
        <v>1833</v>
      </c>
      <c r="K2" t="s">
        <v>1834</v>
      </c>
      <c r="L2" t="s">
        <v>1835</v>
      </c>
      <c r="M2" t="s">
        <v>1836</v>
      </c>
      <c r="N2" t="s">
        <v>1838</v>
      </c>
      <c r="O2" t="s">
        <v>1839</v>
      </c>
      <c r="P2" t="s">
        <v>1840</v>
      </c>
      <c r="Q2" t="s">
        <v>1841</v>
      </c>
      <c r="R2" t="s">
        <v>1842</v>
      </c>
      <c r="S2" t="s">
        <v>1843</v>
      </c>
      <c r="T2" t="s">
        <v>1844</v>
      </c>
      <c r="U2" t="s">
        <v>1845</v>
      </c>
      <c r="V2" t="s">
        <v>1846</v>
      </c>
      <c r="W2" t="s">
        <v>1847</v>
      </c>
      <c r="X2" t="s">
        <v>1848</v>
      </c>
      <c r="Y2" t="s">
        <v>1849</v>
      </c>
      <c r="Z2" t="s">
        <v>1850</v>
      </c>
      <c r="AA2" t="s">
        <v>1851</v>
      </c>
      <c r="AB2" t="s">
        <v>1852</v>
      </c>
    </row>
    <row r="3" spans="1:28" ht="10.5" customHeight="1">
      <c r="B3">
        <v>6838174740</v>
      </c>
      <c r="C3" t="s">
        <v>72</v>
      </c>
      <c r="D3" t="s">
        <v>72</v>
      </c>
      <c r="E3" t="s">
        <v>103</v>
      </c>
      <c r="F3" t="s">
        <v>104</v>
      </c>
      <c r="G3" t="s">
        <v>76</v>
      </c>
      <c r="H3" t="s">
        <v>77</v>
      </c>
      <c r="I3" t="s">
        <v>78</v>
      </c>
      <c r="J3" t="s">
        <v>106</v>
      </c>
      <c r="K3" t="s">
        <v>107</v>
      </c>
      <c r="L3" t="s">
        <v>108</v>
      </c>
      <c r="M3" t="s">
        <v>109</v>
      </c>
      <c r="N3" t="s">
        <v>76</v>
      </c>
      <c r="O3" t="s">
        <v>77</v>
      </c>
      <c r="P3" t="s">
        <v>78</v>
      </c>
      <c r="Q3" t="s">
        <v>106</v>
      </c>
      <c r="R3" t="s">
        <v>107</v>
      </c>
      <c r="S3" t="s">
        <v>105</v>
      </c>
      <c r="T3" t="s">
        <v>75</v>
      </c>
      <c r="U3" t="s">
        <v>75</v>
      </c>
      <c r="V3">
        <v>10.83</v>
      </c>
      <c r="W3">
        <v>1.89</v>
      </c>
      <c r="X3">
        <v>0</v>
      </c>
      <c r="Y3">
        <v>0</v>
      </c>
      <c r="Z3">
        <v>0</v>
      </c>
      <c r="AA3">
        <v>0</v>
      </c>
      <c r="AB3" t="s">
        <v>110</v>
      </c>
    </row>
    <row r="4" spans="1:28" ht="10.5" customHeight="1">
      <c r="B4">
        <v>6838174740</v>
      </c>
      <c r="C4" t="s">
        <v>72</v>
      </c>
      <c r="D4" t="s">
        <v>111</v>
      </c>
      <c r="E4" t="s">
        <v>112</v>
      </c>
      <c r="F4" t="s">
        <v>104</v>
      </c>
      <c r="G4" t="s">
        <v>76</v>
      </c>
      <c r="H4" t="s">
        <v>77</v>
      </c>
      <c r="I4" t="s">
        <v>78</v>
      </c>
      <c r="J4" t="s">
        <v>113</v>
      </c>
      <c r="K4" t="s">
        <v>114</v>
      </c>
      <c r="L4" t="s">
        <v>115</v>
      </c>
      <c r="M4" t="s">
        <v>116</v>
      </c>
      <c r="N4" t="s">
        <v>76</v>
      </c>
      <c r="O4" t="s">
        <v>77</v>
      </c>
      <c r="P4" t="s">
        <v>78</v>
      </c>
      <c r="Q4" t="s">
        <v>113</v>
      </c>
      <c r="R4" t="s">
        <v>114</v>
      </c>
      <c r="S4" t="s">
        <v>105</v>
      </c>
      <c r="T4" t="s">
        <v>75</v>
      </c>
      <c r="U4" t="s">
        <v>75</v>
      </c>
      <c r="V4">
        <v>0.86</v>
      </c>
      <c r="W4">
        <v>0.24</v>
      </c>
      <c r="X4">
        <v>0</v>
      </c>
      <c r="Y4">
        <v>0</v>
      </c>
      <c r="Z4">
        <v>0</v>
      </c>
      <c r="AA4">
        <v>0</v>
      </c>
      <c r="AB4" t="s">
        <v>110</v>
      </c>
    </row>
    <row r="5" spans="1:28" ht="10.5" customHeight="1">
      <c r="B5">
        <v>6838174740</v>
      </c>
      <c r="C5" t="s">
        <v>72</v>
      </c>
      <c r="D5" t="s">
        <v>102</v>
      </c>
      <c r="E5" t="s">
        <v>117</v>
      </c>
      <c r="F5" t="s">
        <v>104</v>
      </c>
      <c r="G5" t="s">
        <v>76</v>
      </c>
      <c r="H5" t="s">
        <v>77</v>
      </c>
      <c r="I5" t="s">
        <v>78</v>
      </c>
      <c r="J5" t="s">
        <v>118</v>
      </c>
      <c r="K5" t="s">
        <v>119</v>
      </c>
      <c r="L5" t="s">
        <v>120</v>
      </c>
      <c r="M5" t="s">
        <v>121</v>
      </c>
      <c r="N5" t="s">
        <v>76</v>
      </c>
      <c r="O5" t="s">
        <v>77</v>
      </c>
      <c r="P5" t="s">
        <v>78</v>
      </c>
      <c r="Q5" t="s">
        <v>118</v>
      </c>
      <c r="R5" t="s">
        <v>119</v>
      </c>
      <c r="S5" t="s">
        <v>105</v>
      </c>
      <c r="T5" t="s">
        <v>75</v>
      </c>
      <c r="U5" t="s">
        <v>75</v>
      </c>
      <c r="V5">
        <v>7.04</v>
      </c>
      <c r="W5">
        <v>1.21</v>
      </c>
      <c r="X5">
        <v>0</v>
      </c>
      <c r="Y5">
        <v>0</v>
      </c>
      <c r="Z5">
        <v>0</v>
      </c>
      <c r="AA5">
        <v>0</v>
      </c>
      <c r="AB5" t="s">
        <v>110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N5"/>
  <sheetViews>
    <sheetView showGridLines="0" zoomScale="80" workbookViewId="0"/>
  </sheetViews>
  <sheetFormatPr defaultRowHeight="10.5" customHeight="1"/>
  <cols>
    <col min="1" max="1" width="9.140625" style="350"/>
  </cols>
  <sheetData>
    <row r="1" spans="1:40" ht="11.25" customHeight="1">
      <c r="A1" s="9" t="s">
        <v>1168</v>
      </c>
      <c r="B1" s="1" t="s">
        <v>73</v>
      </c>
    </row>
    <row r="2" spans="1:40" ht="10.5" customHeight="1">
      <c r="A2" s="346" t="s">
        <v>48</v>
      </c>
      <c r="B2" t="s">
        <v>31</v>
      </c>
      <c r="C2" t="s">
        <v>1960</v>
      </c>
      <c r="D2" t="s">
        <v>1964</v>
      </c>
      <c r="E2" t="s">
        <v>1965</v>
      </c>
      <c r="F2" t="s">
        <v>1966</v>
      </c>
      <c r="G2" t="s">
        <v>1967</v>
      </c>
      <c r="H2" t="s">
        <v>1968</v>
      </c>
      <c r="I2" t="s">
        <v>1969</v>
      </c>
      <c r="J2" t="s">
        <v>1970</v>
      </c>
      <c r="K2" t="s">
        <v>1971</v>
      </c>
      <c r="L2" t="s">
        <v>1972</v>
      </c>
      <c r="M2" t="s">
        <v>1973</v>
      </c>
      <c r="N2" t="s">
        <v>1974</v>
      </c>
      <c r="O2" t="s">
        <v>1975</v>
      </c>
      <c r="P2" t="s">
        <v>1976</v>
      </c>
      <c r="Q2" t="s">
        <v>1977</v>
      </c>
      <c r="R2" t="s">
        <v>1978</v>
      </c>
      <c r="S2" t="s">
        <v>1979</v>
      </c>
      <c r="T2" t="s">
        <v>1980</v>
      </c>
      <c r="U2" t="s">
        <v>1981</v>
      </c>
      <c r="V2" t="s">
        <v>1982</v>
      </c>
      <c r="W2" t="s">
        <v>1983</v>
      </c>
      <c r="X2" t="s">
        <v>1984</v>
      </c>
      <c r="Y2" t="s">
        <v>1985</v>
      </c>
      <c r="Z2" t="s">
        <v>1986</v>
      </c>
      <c r="AA2" t="s">
        <v>1987</v>
      </c>
      <c r="AB2" t="s">
        <v>1988</v>
      </c>
      <c r="AC2" t="s">
        <v>1989</v>
      </c>
      <c r="AD2" t="s">
        <v>1990</v>
      </c>
      <c r="AE2" t="s">
        <v>1991</v>
      </c>
      <c r="AF2" t="s">
        <v>1992</v>
      </c>
      <c r="AG2" t="s">
        <v>1993</v>
      </c>
      <c r="AH2" t="s">
        <v>1994</v>
      </c>
      <c r="AI2" t="s">
        <v>1995</v>
      </c>
      <c r="AJ2" t="s">
        <v>1996</v>
      </c>
      <c r="AK2" t="s">
        <v>1997</v>
      </c>
      <c r="AL2" t="s">
        <v>1998</v>
      </c>
      <c r="AM2" t="s">
        <v>1999</v>
      </c>
      <c r="AN2" t="s">
        <v>2000</v>
      </c>
    </row>
    <row r="3" spans="1:40" ht="10.5" customHeight="1">
      <c r="B3">
        <v>6838174740</v>
      </c>
      <c r="C3" t="s">
        <v>72</v>
      </c>
      <c r="D3" t="s">
        <v>225</v>
      </c>
      <c r="E3" t="s">
        <v>2001</v>
      </c>
      <c r="F3" t="s">
        <v>193</v>
      </c>
      <c r="G3">
        <v>4876.88</v>
      </c>
      <c r="H3">
        <v>4876.88</v>
      </c>
      <c r="I3">
        <v>4876.88</v>
      </c>
      <c r="J3">
        <v>4876.88</v>
      </c>
      <c r="K3">
        <v>4259.2838427948</v>
      </c>
      <c r="L3">
        <v>4259.2838427948</v>
      </c>
      <c r="M3">
        <v>1055.8430000000001</v>
      </c>
      <c r="N3">
        <v>1.145</v>
      </c>
      <c r="O3">
        <v>1208.940235</v>
      </c>
      <c r="P3">
        <v>5149.21960984</v>
      </c>
      <c r="Q3">
        <v>5149.21960984</v>
      </c>
    </row>
    <row r="4" spans="1:40" ht="10.5" customHeight="1">
      <c r="B4">
        <v>6838174740</v>
      </c>
      <c r="C4" t="s">
        <v>72</v>
      </c>
      <c r="D4" t="s">
        <v>227</v>
      </c>
      <c r="E4" t="s">
        <v>2001</v>
      </c>
      <c r="F4" t="s">
        <v>193</v>
      </c>
      <c r="G4">
        <v>4774.3629300000002</v>
      </c>
      <c r="H4">
        <v>4774.3629300000002</v>
      </c>
      <c r="I4">
        <v>4774.3629300000002</v>
      </c>
      <c r="J4">
        <v>4774.3629300000002</v>
      </c>
      <c r="K4">
        <v>4151.6199391303999</v>
      </c>
      <c r="L4">
        <v>4151.6199391303999</v>
      </c>
      <c r="M4">
        <v>724.06</v>
      </c>
      <c r="N4">
        <v>1.1499999999999999</v>
      </c>
      <c r="O4">
        <v>832.66899999999998</v>
      </c>
      <c r="P4">
        <v>3456.9252230958</v>
      </c>
      <c r="Q4">
        <v>3456.9252230958</v>
      </c>
    </row>
    <row r="5" spans="1:40" ht="10.5" customHeight="1">
      <c r="B5">
        <v>6838174740</v>
      </c>
      <c r="C5" t="s">
        <v>72</v>
      </c>
      <c r="D5" t="s">
        <v>226</v>
      </c>
      <c r="E5" t="s">
        <v>2001</v>
      </c>
      <c r="F5" t="s">
        <v>193</v>
      </c>
      <c r="G5">
        <v>4839.28</v>
      </c>
      <c r="H5">
        <v>4839.28</v>
      </c>
      <c r="I5">
        <v>4839.28</v>
      </c>
      <c r="J5">
        <v>4839.28</v>
      </c>
      <c r="K5">
        <v>4226.4454148471996</v>
      </c>
      <c r="L5">
        <v>4226.4454148471996</v>
      </c>
      <c r="M5">
        <v>968.005</v>
      </c>
      <c r="N5">
        <v>1.145</v>
      </c>
      <c r="O5">
        <v>1108.3657250000001</v>
      </c>
      <c r="P5">
        <v>4684.4472364000003</v>
      </c>
      <c r="Q5">
        <v>4684.4472364000003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I2"/>
  <sheetViews>
    <sheetView showGridLines="0" zoomScale="80" workbookViewId="0"/>
  </sheetViews>
  <sheetFormatPr defaultRowHeight="10.5" customHeight="1"/>
  <cols>
    <col min="1" max="1" width="9.140625" style="350"/>
  </cols>
  <sheetData>
    <row r="1" spans="1:61" ht="11.25" customHeight="1">
      <c r="A1" s="9" t="s">
        <v>1168</v>
      </c>
      <c r="B1" s="1" t="s">
        <v>73</v>
      </c>
    </row>
    <row r="2" spans="1:61" ht="10.5" customHeight="1">
      <c r="A2" s="346" t="s">
        <v>48</v>
      </c>
      <c r="B2" t="s">
        <v>31</v>
      </c>
      <c r="C2" t="s">
        <v>1960</v>
      </c>
      <c r="D2" t="s">
        <v>53</v>
      </c>
      <c r="E2" t="s">
        <v>54</v>
      </c>
      <c r="F2" t="s">
        <v>55</v>
      </c>
      <c r="G2" t="s">
        <v>1829</v>
      </c>
      <c r="H2" t="s">
        <v>2002</v>
      </c>
      <c r="I2" t="s">
        <v>2003</v>
      </c>
      <c r="J2" t="s">
        <v>2004</v>
      </c>
      <c r="K2" t="s">
        <v>2005</v>
      </c>
      <c r="L2" t="s">
        <v>2006</v>
      </c>
      <c r="M2" t="s">
        <v>2007</v>
      </c>
      <c r="N2" t="s">
        <v>2008</v>
      </c>
      <c r="O2" t="s">
        <v>2009</v>
      </c>
      <c r="P2" t="s">
        <v>2010</v>
      </c>
      <c r="Q2" t="s">
        <v>2011</v>
      </c>
      <c r="R2" t="s">
        <v>2012</v>
      </c>
      <c r="S2" t="s">
        <v>2013</v>
      </c>
      <c r="T2" t="s">
        <v>2014</v>
      </c>
      <c r="U2" t="s">
        <v>2015</v>
      </c>
      <c r="V2" t="s">
        <v>2016</v>
      </c>
      <c r="W2" t="s">
        <v>2017</v>
      </c>
      <c r="X2" t="s">
        <v>2018</v>
      </c>
      <c r="Y2" t="s">
        <v>2019</v>
      </c>
      <c r="Z2" t="s">
        <v>2020</v>
      </c>
      <c r="AA2" t="s">
        <v>2021</v>
      </c>
      <c r="AB2" t="s">
        <v>2022</v>
      </c>
      <c r="AC2" t="s">
        <v>2023</v>
      </c>
      <c r="AD2" t="s">
        <v>2024</v>
      </c>
      <c r="AE2" t="s">
        <v>2025</v>
      </c>
      <c r="AF2" t="s">
        <v>2026</v>
      </c>
      <c r="AG2" t="s">
        <v>2027</v>
      </c>
      <c r="AH2" t="s">
        <v>2028</v>
      </c>
      <c r="AI2" t="s">
        <v>2029</v>
      </c>
      <c r="AJ2" t="s">
        <v>2030</v>
      </c>
      <c r="AK2" t="s">
        <v>2031</v>
      </c>
      <c r="AL2" t="s">
        <v>2032</v>
      </c>
      <c r="AM2" t="s">
        <v>2033</v>
      </c>
      <c r="AN2" t="s">
        <v>2034</v>
      </c>
      <c r="AO2" t="s">
        <v>2035</v>
      </c>
      <c r="AP2" t="s">
        <v>2036</v>
      </c>
      <c r="AQ2" t="s">
        <v>2037</v>
      </c>
      <c r="AR2" t="s">
        <v>2038</v>
      </c>
      <c r="AS2" t="s">
        <v>2039</v>
      </c>
      <c r="AT2" t="s">
        <v>2040</v>
      </c>
      <c r="AU2" t="s">
        <v>2041</v>
      </c>
      <c r="AV2" t="s">
        <v>2042</v>
      </c>
      <c r="AW2" t="s">
        <v>2043</v>
      </c>
      <c r="AX2" t="s">
        <v>2044</v>
      </c>
      <c r="AY2" t="s">
        <v>2045</v>
      </c>
      <c r="AZ2" t="s">
        <v>2046</v>
      </c>
      <c r="BA2" t="s">
        <v>2047</v>
      </c>
      <c r="BB2" t="s">
        <v>2048</v>
      </c>
      <c r="BC2" t="s">
        <v>2049</v>
      </c>
      <c r="BD2" t="s">
        <v>2050</v>
      </c>
      <c r="BE2" t="s">
        <v>2051</v>
      </c>
      <c r="BF2" t="s">
        <v>2052</v>
      </c>
      <c r="BG2" t="s">
        <v>2053</v>
      </c>
      <c r="BH2" t="s">
        <v>2054</v>
      </c>
      <c r="BI2" t="s">
        <v>2055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350"/>
  </cols>
  <sheetData>
    <row r="1" spans="1:1" ht="11.25" customHeight="1">
      <c r="A1" s="222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28</vt:i4>
      </vt:variant>
      <vt:variant>
        <vt:lpstr>Именованные диапазоны</vt:lpstr>
      </vt:variant>
      <vt:variant>
        <vt:i4>438</vt:i4>
      </vt:variant>
    </vt:vector>
  </HeadingPairs>
  <TitlesOfParts>
    <vt:vector size="466" baseType="lpstr">
      <vt:lpstr>Инструкция</vt:lpstr>
      <vt:lpstr>Титульный</vt:lpstr>
      <vt:lpstr>Список территорий</vt:lpstr>
      <vt:lpstr>Список объектов</vt:lpstr>
      <vt:lpstr>Т</vt:lpstr>
      <vt:lpstr>Поставки топлива</vt:lpstr>
      <vt:lpstr>TECHSHEET</vt:lpstr>
      <vt:lpstr>TECH_HORISONTAL</vt:lpstr>
      <vt:lpstr>TECH_VERTICAL</vt:lpstr>
      <vt:lpstr>DICTIONARIES</vt:lpstr>
      <vt:lpstr>AUTHORIZATION</vt:lpstr>
      <vt:lpstr>REESTR_ORG</vt:lpstr>
      <vt:lpstr>REESTR_MO</vt:lpstr>
      <vt:lpstr>FILE_STORE_DATA</vt:lpstr>
      <vt:lpstr>EGR_BY_ORGN_DATA</vt:lpstr>
      <vt:lpstr>PLAN1X_LIST_ORG</vt:lpstr>
      <vt:lpstr>PLAN1X_LIST_SRC</vt:lpstr>
      <vt:lpstr>PLAN1X_LIST_SUBSIDIARY</vt:lpstr>
      <vt:lpstr>PLAN1X_LIST_OKOPF</vt:lpstr>
      <vt:lpstr>PLAN1X_FUEL_USAGE</vt:lpstr>
      <vt:lpstr>SUPPLY_PREV_DATA</vt:lpstr>
      <vt:lpstr>TPL_DISCIPLINE</vt:lpstr>
      <vt:lpstr>AC_ORG_DATA</vt:lpstr>
      <vt:lpstr>AC_AREA_DATA</vt:lpstr>
      <vt:lpstr>AC_SRC_DATA</vt:lpstr>
      <vt:lpstr>AC_FUEL_DATA</vt:lpstr>
      <vt:lpstr>AC_SUPPLY_DATA</vt:lpstr>
      <vt:lpstr>VLD_UNQ</vt:lpstr>
      <vt:lpstr>AC_AREA_DATA_LGL_ID</vt:lpstr>
      <vt:lpstr>AC_FUEL_DATA_LGL_ID</vt:lpstr>
      <vt:lpstr>AC_SRC_DATA_LGL_ID</vt:lpstr>
      <vt:lpstr>AC_SUPPLY_DATA_LGL_ID</vt:lpstr>
      <vt:lpstr>ADD_HL_LIST_AREA_MARKER</vt:lpstr>
      <vt:lpstr>ADD_LIST_AREA_RANGE</vt:lpstr>
      <vt:lpstr>ALLOW_FUEL_FROM_PREV_YEAR_ORG_LIST</vt:lpstr>
      <vt:lpstr>ATH_SCHEME</vt:lpstr>
      <vt:lpstr>AUTHORIZATION_RANGE</vt:lpstr>
      <vt:lpstr>COA_SUPPLY_MAX_PRICE</vt:lpstr>
      <vt:lpstr>COA_VOLUME_VALIDATION</vt:lpstr>
      <vt:lpstr>COAL_GRADE_LIST</vt:lpstr>
      <vt:lpstr>CONTACTS_MARKER</vt:lpstr>
      <vt:lpstr>CURRENT_PERIOD</vt:lpstr>
      <vt:lpstr>CURRENT_PERIOD_GENETIVE</vt:lpstr>
      <vt:lpstr>DELETE_HL_LIST_AREA_COLUMN_MARKER</vt:lpstr>
      <vt:lpstr>DICTIONARY_DATA</vt:lpstr>
      <vt:lpstr>DICTIONARY_HEADER</vt:lpstr>
      <vt:lpstr>DIESEL_GRADE_LIST</vt:lpstr>
      <vt:lpstr>DSL_SUPPLY_MAX_PRICE</vt:lpstr>
      <vt:lpstr>DSL_VOLUME_VALIDATION</vt:lpstr>
      <vt:lpstr>EXCLUDE_ORG_ILLEGALY</vt:lpstr>
      <vt:lpstr>EXCLUDE_ORG_LEGALY</vt:lpstr>
      <vt:lpstr>EXPORT_PRICE_DIESEL_5_APR</vt:lpstr>
      <vt:lpstr>EXPORT_PRICE_DIESEL_5_AUG</vt:lpstr>
      <vt:lpstr>EXPORT_PRICE_DIESEL_5_DEC</vt:lpstr>
      <vt:lpstr>EXPORT_PRICE_DIESEL_5_FEB</vt:lpstr>
      <vt:lpstr>EXPORT_PRICE_DIESEL_5_JAN</vt:lpstr>
      <vt:lpstr>EXPORT_PRICE_DIESEL_5_JUL</vt:lpstr>
      <vt:lpstr>EXPORT_PRICE_DIESEL_5_JUN</vt:lpstr>
      <vt:lpstr>EXPORT_PRICE_DIESEL_5_MAR</vt:lpstr>
      <vt:lpstr>EXPORT_PRICE_DIESEL_5_MAY</vt:lpstr>
      <vt:lpstr>EXPORT_PRICE_DIESEL_5_NOV</vt:lpstr>
      <vt:lpstr>EXPORT_PRICE_DIESEL_5_OCT</vt:lpstr>
      <vt:lpstr>EXPORT_PRICE_DIESEL_5_SEP</vt:lpstr>
      <vt:lpstr>FILE_STORE_DATA_RANGE</vt:lpstr>
      <vt:lpstr>FUEL_DATA_ADD_HL_MARKER</vt:lpstr>
      <vt:lpstr>FUEL_DATA_ADD_RANGE</vt:lpstr>
      <vt:lpstr>FUEL_DATA_CALC_AREA</vt:lpstr>
      <vt:lpstr>FUEL_DATA_CALC_USER_AREA</vt:lpstr>
      <vt:lpstr>FUEL_DATA_COA_Q1_AREA</vt:lpstr>
      <vt:lpstr>FUEL_DATA_DELETE_HL_COLUMN_MARKER</vt:lpstr>
      <vt:lpstr>FUEL_DATA_DSL_Q1_AREA</vt:lpstr>
      <vt:lpstr>FUEL_DATA_EE_PREVIOUS_RANGE</vt:lpstr>
      <vt:lpstr>FUEL_DATA_EE_RANGE</vt:lpstr>
      <vt:lpstr>FUEL_DATA_EMPTY_RANGE</vt:lpstr>
      <vt:lpstr>FUEL_DATA_END_COLUMN_MARKER</vt:lpstr>
      <vt:lpstr>FUEL_DATA_GAS_PREVIOUS_RANGE</vt:lpstr>
      <vt:lpstr>FUEL_DATA_GAS_RANGE</vt:lpstr>
      <vt:lpstr>FUEL_DATA_GENERIC_PREVIOUS_RANGE</vt:lpstr>
      <vt:lpstr>FUEL_DATA_GENERIC_RANGE</vt:lpstr>
      <vt:lpstr>FUEL_DATA_HORISONTAL_AREA</vt:lpstr>
      <vt:lpstr>FUEL_DATA_MST_Q1_AREA</vt:lpstr>
      <vt:lpstr>FUEL_DATA_NATURAL_GAS_PREVIOUS_RANGE</vt:lpstr>
      <vt:lpstr>FUEL_DATA_NATURAL_GAS_RANGE</vt:lpstr>
      <vt:lpstr>FUEL_DATA_NUM_COLUMN_MARKER</vt:lpstr>
      <vt:lpstr>FUEL_DATA_Q1_SUM_AREA</vt:lpstr>
      <vt:lpstr>FUEL_DATA_Q2_SUM_AREA</vt:lpstr>
      <vt:lpstr>FUEL_DATA_Q3_SUM_AREA</vt:lpstr>
      <vt:lpstr>FUEL_DATA_Q4_SUM_AREA</vt:lpstr>
      <vt:lpstr>FUEL_SUPPLY_ADD_ORG_RANGE</vt:lpstr>
      <vt:lpstr>FUEL_SUPPLY_ADD_SUPPLY_RANGE</vt:lpstr>
      <vt:lpstr>FUEL_SUPPLY_COA_VLD_VLM_AREA</vt:lpstr>
      <vt:lpstr>FUEL_SUPPLY_CONTRACT_DATE_AREA</vt:lpstr>
      <vt:lpstr>FUEL_SUPPLY_CONTRACT_URL_AREA</vt:lpstr>
      <vt:lpstr>FUEL_SUPPLY_COSTS_AREA</vt:lpstr>
      <vt:lpstr>FUEL_SUPPLY_DELIVERY_END_POINT_AREA</vt:lpstr>
      <vt:lpstr>FUEL_SUPPLY_DELIVERY_METHOD_AREA</vt:lpstr>
      <vt:lpstr>FUEL_SUPPLY_DELIVERY_SHOULDER_AREA</vt:lpstr>
      <vt:lpstr>FUEL_SUPPLY_DELIVERY_START_POINT_AREA</vt:lpstr>
      <vt:lpstr>FUEL_SUPPLY_DICTIONARY_LIST</vt:lpstr>
      <vt:lpstr>FUEL_SUPPLY_DSL_VLD_VLM_AREA</vt:lpstr>
      <vt:lpstr>FUEL_SUPPLY_EXCHANGE_AREA</vt:lpstr>
      <vt:lpstr>FUEL_SUPPLY_EXCISE_1_AREA</vt:lpstr>
      <vt:lpstr>FUEL_SUPPLY_EXCISE_2_AREA</vt:lpstr>
      <vt:lpstr>FUEL_SUPPLY_EXCISE_CRITERIA_AREA</vt:lpstr>
      <vt:lpstr>FUEL_SUPPLY_EXCISE_DIESEL_5_EXPORT_PRICE_AREA</vt:lpstr>
      <vt:lpstr>FUEL_SUPPLY_EXCISE_EXISTENCE_AREA</vt:lpstr>
      <vt:lpstr>FUEL_SUPPLY_EXISTENCE_AREA</vt:lpstr>
      <vt:lpstr>FUEL_SUPPLY_EXISTENCE_FIELDS</vt:lpstr>
      <vt:lpstr>FUEL_SUPPLY_EXISTING_FUEL_USED_RANGE_MNTH_I</vt:lpstr>
      <vt:lpstr>FUEL_SUPPLY_EXISTING_FUEL_USED_RANGE_MNTH_II</vt:lpstr>
      <vt:lpstr>FUEL_SUPPLY_EXISTING_FUEL_USED_RANGE_MNTH_III</vt:lpstr>
      <vt:lpstr>FUEL_SUPPLY_EXISTING_FUEL_USED_RANGE_MNTH_IV</vt:lpstr>
      <vt:lpstr>FUEL_SUPPLY_EXISTING_FUEL_USED_RANGE_QRTR_I</vt:lpstr>
      <vt:lpstr>FUEL_SUPPLY_EXISTING_FUEL_USED_RANGE_QRTR_II</vt:lpstr>
      <vt:lpstr>FUEL_SUPPLY_EXISTING_FUEL_USED_RANGE_QRTR_III</vt:lpstr>
      <vt:lpstr>FUEL_SUPPLY_EXISTING_FUEL_USED_RANGE_QRTR_IV</vt:lpstr>
      <vt:lpstr>FUEL_SUPPLY_EXT_CONTRACT_DATE_AREA</vt:lpstr>
      <vt:lpstr>FUEL_SUPPLY_EXT_CONTRACT_URL_AREA</vt:lpstr>
      <vt:lpstr>FUEL_SUPPLY_FUEL_GRADE_AREA</vt:lpstr>
      <vt:lpstr>FUEL_SUPPLY_FUEL_NOT_USED_RANGE_MNTH_I</vt:lpstr>
      <vt:lpstr>FUEL_SUPPLY_FUEL_NOT_USED_RANGE_MNTH_II</vt:lpstr>
      <vt:lpstr>FUEL_SUPPLY_FUEL_NOT_USED_RANGE_MNTH_III</vt:lpstr>
      <vt:lpstr>FUEL_SUPPLY_FUEL_NOT_USED_RANGE_MNTH_IV</vt:lpstr>
      <vt:lpstr>FUEL_SUPPLY_FUEL_NOT_USED_RANGE_QRTR_I</vt:lpstr>
      <vt:lpstr>FUEL_SUPPLY_FUEL_NOT_USED_RANGE_QRTR_II</vt:lpstr>
      <vt:lpstr>FUEL_SUPPLY_FUEL_NOT_USED_RANGE_QRTR_III</vt:lpstr>
      <vt:lpstr>FUEL_SUPPLY_FUEL_NOT_USED_RANGE_QRTR_IV</vt:lpstr>
      <vt:lpstr>FUEL_SUPPLY_FUEL_TYPE_AREA</vt:lpstr>
      <vt:lpstr>FUEL_SUPPLY_FUEL_TYPE_FIELD</vt:lpstr>
      <vt:lpstr>FUEL_SUPPLY_GOOD_RECIPIENT_AREA</vt:lpstr>
      <vt:lpstr>FUEL_SUPPLY_GOOD_RECIPIENT_OGRN_AREA</vt:lpstr>
      <vt:lpstr>FUEL_SUPPLY_HORISONTAL_AREA</vt:lpstr>
      <vt:lpstr>FUEL_SUPPLY_INCOTERMS_2020_AREA</vt:lpstr>
      <vt:lpstr>FUEL_SUPPLY_INCOTERMS_2020_FIELDS</vt:lpstr>
      <vt:lpstr>FUEL_SUPPLY_INVOICE_URL_AREA</vt:lpstr>
      <vt:lpstr>FUEL_SUPPLY_MST_EXISTENCE_FIELDS</vt:lpstr>
      <vt:lpstr>FUEL_SUPPLY_MST_EXISTS_MNTH_I</vt:lpstr>
      <vt:lpstr>FUEL_SUPPLY_MST_EXISTS_MNTH_II</vt:lpstr>
      <vt:lpstr>FUEL_SUPPLY_MST_EXISTS_MNTH_III</vt:lpstr>
      <vt:lpstr>FUEL_SUPPLY_MST_EXISTS_MNTH_IV</vt:lpstr>
      <vt:lpstr>FUEL_SUPPLY_MST_NOT_EXISTS_MNTH_I</vt:lpstr>
      <vt:lpstr>FUEL_SUPPLY_MST_NOT_EXISTS_MNTH_II</vt:lpstr>
      <vt:lpstr>FUEL_SUPPLY_MST_NOT_EXISTS_MNTH_III</vt:lpstr>
      <vt:lpstr>FUEL_SUPPLY_MST_NOT_EXISTS_MNTH_IV</vt:lpstr>
      <vt:lpstr>FUEL_SUPPLY_MST_VLD_VLM_AREA</vt:lpstr>
      <vt:lpstr>FUEL_SUPPLY_NOTE_AREA</vt:lpstr>
      <vt:lpstr>FUEL_SUPPLY_NUMERIC_AREA_1</vt:lpstr>
      <vt:lpstr>FUEL_SUPPLY_NUMERIC_AREA_2</vt:lpstr>
      <vt:lpstr>FUEL_SUPPLY_OBJECT_RANGE</vt:lpstr>
      <vt:lpstr>FUEL_SUPPLY_OCN_AREA</vt:lpstr>
      <vt:lpstr>FUEL_SUPPLY_ORG_ADD_HL</vt:lpstr>
      <vt:lpstr>FUEL_SUPPLY_ORG_AREA</vt:lpstr>
      <vt:lpstr>FUEL_SUPPLY_ORG_DELETE_COLUMN</vt:lpstr>
      <vt:lpstr>FUEL_SUPPLY_ORG_NUM_COLUMN</vt:lpstr>
      <vt:lpstr>FUEL_SUPPLY_PERIOD_AREA</vt:lpstr>
      <vt:lpstr>FUEL_SUPPLY_PREV_PRD_RESERVES_AREA</vt:lpstr>
      <vt:lpstr>FUEL_SUPPLY_PRICE_AREA</vt:lpstr>
      <vt:lpstr>FUEL_SUPPLY_PRODUCT_SUPPLIER_AREA</vt:lpstr>
      <vt:lpstr>FUEL_SUPPLY_PRODUCT_SUPPLIER_OGRN_AREA</vt:lpstr>
      <vt:lpstr>FUEL_SUPPLY_PURCHASE_COST_AREA</vt:lpstr>
      <vt:lpstr>FUEL_SUPPLY_PURCHASE_REG_NUMBER_AREA</vt:lpstr>
      <vt:lpstr>FUEL_SUPPLY_PURCHASE_URL_AREA</vt:lpstr>
      <vt:lpstr>FUEL_SUPPLY_PURE_FUEL_PRICE_AREA</vt:lpstr>
      <vt:lpstr>FUEL_SUPPLY_REMAIN_VLM_AREA</vt:lpstr>
      <vt:lpstr>FUEL_SUPPLY_RQT_AREA</vt:lpstr>
      <vt:lpstr>FUEL_SUPPLY_SDM_AREA</vt:lpstr>
      <vt:lpstr>FUEL_SUPPLY_SHIPPING_DATE_AREA</vt:lpstr>
      <vt:lpstr>FUEL_SUPPLY_SUPPLIER_DETERMINING_METHOD_FIELDS</vt:lpstr>
      <vt:lpstr>FUEL_SUPPLY_SUPPLY_DELETE_COLUMN</vt:lpstr>
      <vt:lpstr>FUEL_SUPPLY_SUPPLY_EXISTS_RANGE_MNTH_I</vt:lpstr>
      <vt:lpstr>FUEL_SUPPLY_SUPPLY_EXISTS_RANGE_MNTH_II</vt:lpstr>
      <vt:lpstr>FUEL_SUPPLY_SUPPLY_EXISTS_RANGE_MNTH_III</vt:lpstr>
      <vt:lpstr>FUEL_SUPPLY_SUPPLY_EXISTS_RANGE_MNTH_IV</vt:lpstr>
      <vt:lpstr>FUEL_SUPPLY_SUPPLY_EXISTS_RANGE_QRTR_I</vt:lpstr>
      <vt:lpstr>FUEL_SUPPLY_SUPPLY_EXISTS_RANGE_QRTR_II</vt:lpstr>
      <vt:lpstr>FUEL_SUPPLY_SUPPLY_EXISTS_RANGE_QRTR_III</vt:lpstr>
      <vt:lpstr>FUEL_SUPPLY_SUPPLY_EXISTS_RANGE_QRTR_IV</vt:lpstr>
      <vt:lpstr>FUEL_SUPPLY_SUPPLY_NUM_COLUMN</vt:lpstr>
      <vt:lpstr>FUEL_SUPPLY_TAX_AREA</vt:lpstr>
      <vt:lpstr>FUEL_SUPPLY_TOTAL_VLM_AREA</vt:lpstr>
      <vt:lpstr>FUEL_SUPPLY_USED_VLM_AREA</vt:lpstr>
      <vt:lpstr>FUEL_SUPPLY_USED_VLM_TTL_AREA</vt:lpstr>
      <vt:lpstr>FUEL_USAGE_DATA</vt:lpstr>
      <vt:lpstr>FUEL_USAGE_HEADER</vt:lpstr>
      <vt:lpstr>GEO_BASE_REGION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HEAT_MIN_PRICE_NO_TR_GBL</vt:lpstr>
      <vt:lpstr>HEAT_MIN_PRICE_NO_TR_GCK</vt:lpstr>
      <vt:lpstr>HEAT_MIN_PRICE_NO_TR_GCN</vt:lpstr>
      <vt:lpstr>HEAT_MIN_PRICE_NO_TR_GOA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HEAT_TARIFF_OPTIONS_DATA_COLUMN_MARKER</vt:lpstr>
      <vt:lpstr>HEAT_VD_COMPONENTS</vt:lpstr>
      <vt:lpstr>INCOTERMS_2020_TERMS</vt:lpstr>
      <vt:lpstr>INN</vt:lpstr>
      <vt:lpstr>IpGeoBaseRegions</vt:lpstr>
      <vt:lpstr>KPP</vt:lpstr>
      <vt:lpstr>KPP_SERVICE_FIELD</vt:lpstr>
      <vt:lpstr>LA_DIFF_FUEL_URL_RANGE</vt:lpstr>
      <vt:lpstr>LA_MO_RANGE</vt:lpstr>
      <vt:lpstr>LA_MO_TYPE_RANGE</vt:lpstr>
      <vt:lpstr>LA_MR_RANGE</vt:lpstr>
      <vt:lpstr>LA_OBJECTS_RANGE</vt:lpstr>
      <vt:lpstr>LA_OKTMO_RANGE</vt:lpstr>
      <vt:lpstr>LA_STATUS_RANGE</vt:lpstr>
      <vt:lpstr>LA_SUBSIDIARY_RANGE</vt:lpstr>
      <vt:lpstr>LA_TAX_RANGE</vt:lpstr>
      <vt:lpstr>LA_TRANSFER_AGENTS_RANGE</vt:lpstr>
      <vt:lpstr>LA_VDET_RANGE</vt:lpstr>
      <vt:lpstr>LastUpdateDate_MO</vt:lpstr>
      <vt:lpstr>LastUpdateDate_ORG</vt:lpstr>
      <vt:lpstr>LastUpdateDate_SMR_DATA</vt:lpstr>
      <vt:lpstr>LastUpdateDate_SRC</vt:lpstr>
      <vt:lpstr>LastUpdateDate_WTQ1X_DATA</vt:lpstr>
      <vt:lpstr>LIST_AREA_CALC_AREA</vt:lpstr>
      <vt:lpstr>LIST_AREA_DATA_BY_W1X_TOPL_DATA</vt:lpstr>
      <vt:lpstr>LIST_AREA_DATA_BY_W1X_TOPL_HEADER</vt:lpstr>
      <vt:lpstr>LIST_AREA_HORISONTAL_AREA</vt:lpstr>
      <vt:lpstr>LIST_AREA_ORG_DATA_AREA</vt:lpstr>
      <vt:lpstr>LIST_AREA_ORG_HEADER_AREA</vt:lpstr>
      <vt:lpstr>LIST_AREA_VLD_MARKERS</vt:lpstr>
      <vt:lpstr>LIST_FUEL_DATA_BY_W1X_TOPL_DATA</vt:lpstr>
      <vt:lpstr>LIST_FUEL_DATA_BY_W1X_TOPL_HEADER</vt:lpstr>
      <vt:lpstr>LIST_MR_MO_OKTMO</vt:lpstr>
      <vt:lpstr>LIST_OKOPF_DATA</vt:lpstr>
      <vt:lpstr>LIST_OKOPF_HEADER</vt:lpstr>
      <vt:lpstr>LIST_ORG_HEAT_DATA</vt:lpstr>
      <vt:lpstr>LIST_ORG_HEAT_HEADER</vt:lpstr>
      <vt:lpstr>LIST_ORGS_DATA_BY_W1X_TOPL_DATA</vt:lpstr>
      <vt:lpstr>LIST_ORGS_DATA_BY_W1X_TOPL_HEADER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LIST_SRC_HEAT_DATA</vt:lpstr>
      <vt:lpstr>LIST_SRC_HEAT_HEADER</vt:lpstr>
      <vt:lpstr>LIST_SRC_HORISONTAL_AREA</vt:lpstr>
      <vt:lpstr>LIST_SRC_NUM_COLUMN_MARKER</vt:lpstr>
      <vt:lpstr>LIST_SRC_OBJECT_COUNT_RANGE</vt:lpstr>
      <vt:lpstr>LIST_SRC_OBJECT_DELETE_HL_COLUMN_MARKER</vt:lpstr>
      <vt:lpstr>LIST_SRC_OBJECT_NAME_RANGE</vt:lpstr>
      <vt:lpstr>LIST_SRC_OBJECT_NUM_COLUMN_MARKER</vt:lpstr>
      <vt:lpstr>LIST_SRC_VLD_MARKERS</vt:lpstr>
      <vt:lpstr>LIST_SRCS_DATA_BY_W1X_TOPL_DATA</vt:lpstr>
      <vt:lpstr>LIST_SRCS_DATA_BY_W1X_TOPL_HEADER</vt:lpstr>
      <vt:lpstr>LIST_SUBSIDIARY_DATA</vt:lpstr>
      <vt:lpstr>LIST_SUBSIDIARY_HEADER</vt:lpstr>
      <vt:lpstr>LIST_SUPPLY_DATA_BY_W1X_TOPL_DATA</vt:lpstr>
      <vt:lpstr>LIST_SUPPLY_DATA_BY_W1X_TOPL_HEADER</vt:lpstr>
      <vt:lpstr>LOGIN</vt:lpstr>
      <vt:lpstr>MASUT_GRADE_LIST</vt:lpstr>
      <vt:lpstr>MO_END_DATE</vt:lpstr>
      <vt:lpstr>MO_LIST_1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MO_START_DATE</vt:lpstr>
      <vt:lpstr>MR_LIST</vt:lpstr>
      <vt:lpstr>MST_SUPPLY_MAX_PRICE</vt:lpstr>
      <vt:lpstr>MST_VOLUME_VALIDATION</vt:lpstr>
      <vt:lpstr>NDS</vt:lpstr>
      <vt:lpstr>NUM_LIST_AREA_COLUMN_MARKER</vt:lpstr>
      <vt:lpstr>OBFUSCATED_PASSWORD</vt:lpstr>
      <vt:lpstr>OGRN</vt:lpstr>
      <vt:lpstr>OGRN_SERVICE_FIELD</vt:lpstr>
      <vt:lpstr>OKTMO_VS_TYPE_LIST</vt:lpstr>
      <vt:lpstr>OPF</vt:lpstr>
      <vt:lpstr>ORG</vt:lpstr>
      <vt:lpstr>ORG_DATA_AREA</vt:lpstr>
      <vt:lpstr>ORG_END_DATE</vt:lpstr>
      <vt:lpstr>ORG_START_DATE</vt:lpstr>
      <vt:lpstr>PASSWORD</vt:lpstr>
      <vt:lpstr>PERIOD</vt:lpstr>
      <vt:lpstr>PREVIOUS_PERIOD</vt:lpstr>
      <vt:lpstr>PREVIOUS_PERIOD_EXISTENCE</vt:lpstr>
      <vt:lpstr>PURCHASE_MIN_PRICE</vt:lpstr>
      <vt:lpstr>PURCHASES_URL_LIST</vt:lpstr>
      <vt:lpstr>REGION</vt:lpstr>
      <vt:lpstr>REGION_NAME</vt:lpstr>
      <vt:lpstr>RETAIN_PASSWORD</vt:lpstr>
      <vt:lpstr>RST_ORG_ID</vt:lpstr>
      <vt:lpstr>RST_SRC_SKIP_FILTER_BY_KPP</vt:lpstr>
      <vt:lpstr>SESSION_ID</vt:lpstr>
      <vt:lpstr>SUPPLIER_DETERMINING_METHOD_LIST</vt:lpstr>
      <vt:lpstr>SUPPLY_FACT</vt:lpstr>
      <vt:lpstr>SUPPLY_FUEL_GRADES</vt:lpstr>
      <vt:lpstr>SUPPLY_FUEL_TYPES</vt:lpstr>
      <vt:lpstr>TITLE_CONTACTS</vt:lpstr>
      <vt:lpstr>TITLE_ORG_AREA</vt:lpstr>
      <vt:lpstr>TITLE_VLD_AREA</vt:lpstr>
      <vt:lpstr>TITLE_VLD_MARKERS</vt:lpstr>
      <vt:lpstr>TPL_CODE</vt:lpstr>
      <vt:lpstr>TPL_DISCIPLINE_RANGE</vt:lpstr>
      <vt:lpstr>VDET_END_DATE</vt:lpstr>
      <vt:lpstr>VDET_LIST</vt:lpstr>
      <vt:lpstr>VDET_START_DATE</vt:lpstr>
      <vt:lpstr>VERSION</vt:lpstr>
      <vt:lpstr>WTQX_LGL_ID</vt:lpstr>
      <vt:lpstr>YES_NO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-</dc:creator>
  <dc:description/>
  <cp:lastModifiedBy>USER</cp:lastModifiedBy>
  <dcterms:created xsi:type="dcterms:W3CDTF">2021-03-11T11:50:48Z</dcterms:created>
  <dcterms:modified xsi:type="dcterms:W3CDTF">2023-07-24T23:29:16Z</dcterms:modified>
</cp:coreProperties>
</file>